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 yWindow="65524" windowWidth="13728" windowHeight="13920" activeTab="1"/>
  </bookViews>
  <sheets>
    <sheet name="FIT_Hours_Year" sheetId="1" r:id="rId1"/>
    <sheet name="FFR PCD1_2 Calculator" sheetId="2" r:id="rId2"/>
    <sheet name="FFR PCD3 Calculator" sheetId="3" r:id="rId3"/>
    <sheet name="FFR PCD3M90 Calculator" sheetId="4" r:id="rId4"/>
    <sheet name="FFR PCD7_D Calculator" sheetId="5" r:id="rId5"/>
  </sheets>
  <definedNames>
    <definedName name="Aligner">#REF!</definedName>
    <definedName name="STEP">#REF!</definedName>
  </definedNames>
  <calcPr fullCalcOnLoad="1"/>
</workbook>
</file>

<file path=xl/sharedStrings.xml><?xml version="1.0" encoding="utf-8"?>
<sst xmlns="http://schemas.openxmlformats.org/spreadsheetml/2006/main" count="162" uniqueCount="69">
  <si>
    <t>[mio h]</t>
  </si>
  <si>
    <t>@ 24h/D]</t>
  </si>
  <si>
    <t>[Years</t>
  </si>
  <si>
    <t>F5xx</t>
  </si>
  <si>
    <t>1 / FFR</t>
  </si>
  <si>
    <t>FFR Total</t>
  </si>
  <si>
    <t>M17x, M48x</t>
  </si>
  <si>
    <r>
      <t>M5xxx</t>
    </r>
    <r>
      <rPr>
        <b/>
        <vertAlign val="superscript"/>
        <sz val="10"/>
        <rFont val="Arial"/>
        <family val="2"/>
      </rPr>
      <t xml:space="preserve"> </t>
    </r>
    <r>
      <rPr>
        <vertAlign val="superscript"/>
        <sz val="10"/>
        <rFont val="Arial"/>
        <family val="2"/>
      </rPr>
      <t xml:space="preserve">  1)</t>
    </r>
  </si>
  <si>
    <r>
      <t xml:space="preserve">1)  </t>
    </r>
    <r>
      <rPr>
        <b/>
        <sz val="10"/>
        <rFont val="Arial"/>
        <family val="2"/>
      </rPr>
      <t>Previsional estimation</t>
    </r>
  </si>
  <si>
    <t>Availability</t>
  </si>
  <si>
    <t>M110, 120, M150</t>
  </si>
  <si>
    <r>
      <t>Real configuration</t>
    </r>
    <r>
      <rPr>
        <sz val="10"/>
        <color indexed="10"/>
        <rFont val="Arial"/>
        <family val="2"/>
      </rPr>
      <t xml:space="preserve"> to be filled by the User</t>
    </r>
  </si>
  <si>
    <t>1/FFR</t>
  </si>
  <si>
    <t>Summ</t>
  </si>
  <si>
    <t xml:space="preserve">Availability: </t>
  </si>
  <si>
    <t xml:space="preserve">Type  /  Field Failure Rate [FFR] </t>
  </si>
  <si>
    <t>A300, A400, A46x</t>
  </si>
  <si>
    <t>W1xx</t>
  </si>
  <si>
    <t>W2, W3, W4, W6</t>
  </si>
  <si>
    <t>W5</t>
  </si>
  <si>
    <t>H1</t>
  </si>
  <si>
    <t>F6xx, F7xx, F8xx</t>
  </si>
  <si>
    <t>E11x, E16x, E61x</t>
  </si>
  <si>
    <r>
      <t>H104S</t>
    </r>
    <r>
      <rPr>
        <vertAlign val="superscript"/>
        <sz val="10"/>
        <rFont val="Arial"/>
        <family val="2"/>
      </rPr>
      <t xml:space="preserve"> 1)</t>
    </r>
  </si>
  <si>
    <r>
      <t>PCS1.Cxx</t>
    </r>
    <r>
      <rPr>
        <vertAlign val="superscript"/>
        <sz val="10"/>
        <rFont val="Arial"/>
        <family val="2"/>
      </rPr>
      <t xml:space="preserve"> 1)</t>
    </r>
  </si>
  <si>
    <t>D23x</t>
  </si>
  <si>
    <r>
      <t>A200,220,250</t>
    </r>
    <r>
      <rPr>
        <vertAlign val="superscript"/>
        <sz val="10"/>
        <rFont val="Arial"/>
        <family val="2"/>
      </rPr>
      <t xml:space="preserve"> 3)</t>
    </r>
  </si>
  <si>
    <r>
      <t xml:space="preserve">3)  </t>
    </r>
    <r>
      <rPr>
        <b/>
        <sz val="10"/>
        <rFont val="Arial"/>
        <family val="2"/>
      </rPr>
      <t>Subject to limited Life Time; for Relais typical 0.7 x 10</t>
    </r>
    <r>
      <rPr>
        <b/>
        <vertAlign val="superscript"/>
        <sz val="10"/>
        <rFont val="Arial"/>
        <family val="2"/>
      </rPr>
      <t xml:space="preserve">6 </t>
    </r>
    <r>
      <rPr>
        <b/>
        <sz val="10"/>
        <rFont val="Arial"/>
        <family val="2"/>
      </rPr>
      <t xml:space="preserve">cycles  </t>
    </r>
  </si>
  <si>
    <t>PCD1, PCD2</t>
  </si>
  <si>
    <t>F2xxx</t>
  </si>
  <si>
    <t>F1xx, F2xx</t>
  </si>
  <si>
    <t>C100, C110</t>
  </si>
  <si>
    <t>C200</t>
  </si>
  <si>
    <t>PCD3</t>
  </si>
  <si>
    <r>
      <t>T66x</t>
    </r>
    <r>
      <rPr>
        <vertAlign val="superscript"/>
        <sz val="10"/>
        <rFont val="Arial"/>
        <family val="2"/>
      </rPr>
      <t xml:space="preserve"> 1)</t>
    </r>
  </si>
  <si>
    <r>
      <t>T76x</t>
    </r>
    <r>
      <rPr>
        <vertAlign val="superscript"/>
        <sz val="10"/>
        <rFont val="Arial"/>
        <family val="2"/>
      </rPr>
      <t xml:space="preserve"> 1)
</t>
    </r>
  </si>
  <si>
    <r>
      <t>T8</t>
    </r>
    <r>
      <rPr>
        <vertAlign val="superscript"/>
        <sz val="10"/>
        <rFont val="Arial"/>
        <family val="2"/>
      </rPr>
      <t xml:space="preserve"> 1)
</t>
    </r>
    <r>
      <rPr>
        <b/>
        <u val="single"/>
        <sz val="10"/>
        <rFont val="Arial"/>
        <family val="2"/>
      </rPr>
      <t>PCD7</t>
    </r>
  </si>
  <si>
    <t>F1xx</t>
  </si>
  <si>
    <t>F2xx</t>
  </si>
  <si>
    <t xml:space="preserve">  F1xx</t>
  </si>
  <si>
    <t>C2000</t>
  </si>
  <si>
    <t>C100, C150</t>
  </si>
  <si>
    <t>F74xx</t>
  </si>
  <si>
    <t>F75xx</t>
  </si>
  <si>
    <t>PCD7.Dxxx, PCS1</t>
  </si>
  <si>
    <t>R4xx</t>
  </si>
  <si>
    <t>R5xx</t>
  </si>
  <si>
    <r>
      <t xml:space="preserve">
</t>
    </r>
    <r>
      <rPr>
        <b/>
        <u val="single"/>
        <sz val="10"/>
        <rFont val="Arial"/>
        <family val="2"/>
      </rPr>
      <t>PCD7</t>
    </r>
  </si>
  <si>
    <t>R6000</t>
  </si>
  <si>
    <r>
      <t>R5xx, R6xx</t>
    </r>
    <r>
      <rPr>
        <vertAlign val="superscript"/>
        <sz val="10"/>
        <rFont val="Arial"/>
        <family val="2"/>
      </rPr>
      <t xml:space="preserve"> 1)</t>
    </r>
  </si>
  <si>
    <t xml:space="preserve">  R-SD xxx</t>
  </si>
  <si>
    <r>
      <t>Example</t>
    </r>
    <r>
      <rPr>
        <b/>
        <sz val="10"/>
        <rFont val="Arial"/>
        <family val="2"/>
      </rPr>
      <t xml:space="preserve"> </t>
    </r>
    <r>
      <rPr>
        <sz val="10"/>
        <rFont val="Arial"/>
        <family val="2"/>
      </rPr>
      <t xml:space="preserve">for a Typical Configuration </t>
    </r>
  </si>
  <si>
    <r>
      <t>D4xx</t>
    </r>
    <r>
      <rPr>
        <vertAlign val="superscript"/>
        <sz val="10"/>
        <rFont val="Arial"/>
        <family val="2"/>
      </rPr>
      <t xml:space="preserve"> 1) 2) </t>
    </r>
    <r>
      <rPr>
        <vertAlign val="superscript"/>
        <sz val="10"/>
        <color indexed="14"/>
        <rFont val="Arial"/>
        <family val="2"/>
      </rPr>
      <t>5</t>
    </r>
    <r>
      <rPr>
        <vertAlign val="superscript"/>
        <sz val="10"/>
        <rFont val="Arial"/>
        <family val="2"/>
      </rPr>
      <t>)</t>
    </r>
  </si>
  <si>
    <r>
      <t xml:space="preserve">2)  </t>
    </r>
    <r>
      <rPr>
        <b/>
        <sz val="10"/>
        <rFont val="Arial"/>
        <family val="2"/>
      </rPr>
      <t xml:space="preserve">Backlight: 50% luminosity after 50'000h     </t>
    </r>
    <r>
      <rPr>
        <b/>
        <vertAlign val="superscript"/>
        <sz val="10"/>
        <color indexed="14"/>
        <rFont val="Arial"/>
        <family val="2"/>
      </rPr>
      <t>5</t>
    </r>
    <r>
      <rPr>
        <b/>
        <vertAlign val="superscript"/>
        <sz val="10"/>
        <rFont val="Arial"/>
        <family val="2"/>
      </rPr>
      <t>)</t>
    </r>
    <r>
      <rPr>
        <b/>
        <sz val="10"/>
        <rFont val="Arial"/>
        <family val="2"/>
      </rPr>
      <t xml:space="preserve"> PCD7.D457VTSF: 2775. FIT, 360'326 h, 15014 T, 41.1 Jahre @65°C</t>
    </r>
  </si>
  <si>
    <r>
      <t>M3xxx, M5xxx</t>
    </r>
    <r>
      <rPr>
        <vertAlign val="superscript"/>
        <sz val="10"/>
        <rFont val="Arial"/>
        <family val="2"/>
      </rPr>
      <t xml:space="preserve">  </t>
    </r>
    <r>
      <rPr>
        <vertAlign val="superscript"/>
        <sz val="10"/>
        <color indexed="14"/>
        <rFont val="Arial"/>
        <family val="2"/>
      </rPr>
      <t>4</t>
    </r>
    <r>
      <rPr>
        <vertAlign val="superscript"/>
        <sz val="10"/>
        <rFont val="Arial"/>
        <family val="2"/>
      </rPr>
      <t>)</t>
    </r>
    <r>
      <rPr>
        <b/>
        <sz val="10"/>
        <rFont val="Arial"/>
        <family val="2"/>
      </rPr>
      <t xml:space="preserve">
M6xxx         @35°C</t>
    </r>
  </si>
  <si>
    <r>
      <t>M3xxx, M5xxx</t>
    </r>
    <r>
      <rPr>
        <vertAlign val="superscript"/>
        <sz val="10"/>
        <rFont val="Arial"/>
        <family val="2"/>
      </rPr>
      <t xml:space="preserve">  </t>
    </r>
    <r>
      <rPr>
        <vertAlign val="superscript"/>
        <sz val="10"/>
        <color indexed="14"/>
        <rFont val="Arial"/>
        <family val="2"/>
      </rPr>
      <t>4</t>
    </r>
    <r>
      <rPr>
        <vertAlign val="superscript"/>
        <sz val="10"/>
        <rFont val="Arial"/>
        <family val="2"/>
      </rPr>
      <t>)</t>
    </r>
    <r>
      <rPr>
        <b/>
        <sz val="10"/>
        <rFont val="Arial"/>
        <family val="2"/>
      </rPr>
      <t xml:space="preserve">
M6xxx         @50°C</t>
    </r>
  </si>
  <si>
    <r>
      <t>M3xxx, M5xxx</t>
    </r>
    <r>
      <rPr>
        <vertAlign val="superscript"/>
        <sz val="10"/>
        <rFont val="Arial"/>
        <family val="2"/>
      </rPr>
      <t xml:space="preserve">  </t>
    </r>
    <r>
      <rPr>
        <vertAlign val="superscript"/>
        <sz val="10"/>
        <color indexed="14"/>
        <rFont val="Arial"/>
        <family val="2"/>
      </rPr>
      <t>4</t>
    </r>
    <r>
      <rPr>
        <vertAlign val="superscript"/>
        <sz val="10"/>
        <rFont val="Arial"/>
        <family val="2"/>
      </rPr>
      <t>)</t>
    </r>
    <r>
      <rPr>
        <b/>
        <sz val="10"/>
        <rFont val="Arial"/>
        <family val="2"/>
      </rPr>
      <t xml:space="preserve">
M6xxx         @65°C</t>
    </r>
  </si>
  <si>
    <r>
      <t>Author</t>
    </r>
    <r>
      <rPr>
        <sz val="10"/>
        <rFont val="Arial"/>
        <family val="0"/>
      </rPr>
      <t xml:space="preserve"> Daniel Gumy</t>
    </r>
  </si>
  <si>
    <r>
      <t>Date</t>
    </r>
    <r>
      <rPr>
        <sz val="10"/>
        <rFont val="Arial"/>
        <family val="0"/>
      </rPr>
      <t xml:space="preserve"> 15.02.2013</t>
    </r>
  </si>
  <si>
    <r>
      <t>Blue colored Values</t>
    </r>
    <r>
      <rPr>
        <sz val="10"/>
        <rFont val="Arial"/>
        <family val="0"/>
      </rPr>
      <t xml:space="preserve"> can be over written. The equivalent values are found on the same line. </t>
    </r>
  </si>
  <si>
    <t>FIT</t>
  </si>
  <si>
    <t>Hours</t>
  </si>
  <si>
    <t>Years</t>
  </si>
  <si>
    <t>Days</t>
  </si>
  <si>
    <r>
      <t>4</t>
    </r>
    <r>
      <rPr>
        <vertAlign val="superscript"/>
        <sz val="10"/>
        <rFont val="Arial"/>
        <family val="2"/>
      </rPr>
      <t xml:space="preserve">)  </t>
    </r>
    <r>
      <rPr>
        <b/>
        <sz val="10"/>
        <rFont val="Arial"/>
        <family val="2"/>
      </rPr>
      <t>MTBF calculated:   38.1Years @35°C,   29.9Years @50°C,   21.6Years @65°C,</t>
    </r>
  </si>
  <si>
    <r>
      <t xml:space="preserve">2)  </t>
    </r>
    <r>
      <rPr>
        <b/>
        <sz val="10"/>
        <rFont val="Arial"/>
        <family val="2"/>
      </rPr>
      <t xml:space="preserve">Backlight: 50% luminosity after 50'000h     </t>
    </r>
    <r>
      <rPr>
        <b/>
        <vertAlign val="superscript"/>
        <sz val="10"/>
        <color indexed="14"/>
        <rFont val="Arial"/>
        <family val="2"/>
      </rPr>
      <t>5</t>
    </r>
    <r>
      <rPr>
        <b/>
        <vertAlign val="superscript"/>
        <sz val="10"/>
        <rFont val="Arial"/>
        <family val="2"/>
      </rPr>
      <t>)</t>
    </r>
    <r>
      <rPr>
        <b/>
        <sz val="10"/>
        <rFont val="Arial"/>
        <family val="2"/>
      </rPr>
      <t xml:space="preserve"> PCD7.D457VTSF:   115.1Years @35°C,   70.9Years @50°C,   21.6Years @65°C</t>
    </r>
  </si>
  <si>
    <r>
      <t>D4xx</t>
    </r>
    <r>
      <rPr>
        <vertAlign val="superscript"/>
        <sz val="10"/>
        <rFont val="Arial"/>
        <family val="2"/>
      </rPr>
      <t xml:space="preserve"> 1) 2) </t>
    </r>
    <r>
      <rPr>
        <vertAlign val="superscript"/>
        <sz val="10"/>
        <color indexed="14"/>
        <rFont val="Arial"/>
        <family val="2"/>
      </rPr>
      <t>5</t>
    </r>
    <r>
      <rPr>
        <vertAlign val="superscript"/>
        <sz val="10"/>
        <rFont val="Arial"/>
        <family val="2"/>
      </rPr>
      <t>)</t>
    </r>
    <r>
      <rPr>
        <sz val="10"/>
        <rFont val="Arial"/>
        <family val="2"/>
      </rPr>
      <t xml:space="preserve">         @35°C</t>
    </r>
  </si>
  <si>
    <r>
      <t>D4xx</t>
    </r>
    <r>
      <rPr>
        <vertAlign val="superscript"/>
        <sz val="10"/>
        <rFont val="Arial"/>
        <family val="2"/>
      </rPr>
      <t xml:space="preserve"> 1) 2) </t>
    </r>
    <r>
      <rPr>
        <vertAlign val="superscript"/>
        <sz val="10"/>
        <color indexed="14"/>
        <rFont val="Arial"/>
        <family val="2"/>
      </rPr>
      <t>5</t>
    </r>
    <r>
      <rPr>
        <vertAlign val="superscript"/>
        <sz val="10"/>
        <rFont val="Arial"/>
        <family val="2"/>
      </rPr>
      <t>)</t>
    </r>
    <r>
      <rPr>
        <sz val="10"/>
        <rFont val="Arial"/>
        <family val="2"/>
      </rPr>
      <t xml:space="preserve">         @50°C</t>
    </r>
  </si>
  <si>
    <r>
      <t>D4xx</t>
    </r>
    <r>
      <rPr>
        <vertAlign val="superscript"/>
        <sz val="10"/>
        <rFont val="Arial"/>
        <family val="2"/>
      </rPr>
      <t xml:space="preserve"> 1) 2) </t>
    </r>
    <r>
      <rPr>
        <vertAlign val="superscript"/>
        <sz val="10"/>
        <color indexed="14"/>
        <rFont val="Arial"/>
        <family val="2"/>
      </rPr>
      <t>5</t>
    </r>
    <r>
      <rPr>
        <vertAlign val="superscript"/>
        <sz val="10"/>
        <rFont val="Arial"/>
        <family val="2"/>
      </rPr>
      <t>)</t>
    </r>
    <r>
      <rPr>
        <sz val="10"/>
        <rFont val="Arial"/>
        <family val="2"/>
      </rPr>
      <t xml:space="preserve">         @65°C</t>
    </r>
  </si>
</sst>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 "/>
    <numFmt numFmtId="171" formatCode="0\ \ "/>
    <numFmt numFmtId="172" formatCode="0.0\ \ ;;"/>
    <numFmt numFmtId="173" formatCode="#,##0.00\ "/>
    <numFmt numFmtId="174" formatCode="#,##0.000\ 000"/>
    <numFmt numFmtId="175" formatCode="#\ ###\ ##0\ \ "/>
    <numFmt numFmtId="176" formatCode="0.0\ \ \["/>
    <numFmt numFmtId="177" formatCode="0.0\ \ \[\y\e\a\r\s\]"/>
    <numFmt numFmtId="178" formatCode="#\ ###\ ##0\ \ \[\h\]"/>
    <numFmt numFmtId="179" formatCode="d/m/yy\ h:mm"/>
    <numFmt numFmtId="180" formatCode="d/m/yy\ h:mm\ AM/PM"/>
    <numFmt numFmtId="181" formatCode="0.00E+00\ ;;"/>
    <numFmt numFmtId="182" formatCode="0.0E+00\ ;;"/>
    <numFmt numFmtId="183" formatCode="&quot;Vrai&quot;;&quot;Vrai&quot;;&quot;Faux&quot;"/>
    <numFmt numFmtId="184" formatCode="&quot;Actif&quot;;&quot;Actif&quot;;&quot;Inactif&quot;"/>
    <numFmt numFmtId="185" formatCode="#,###,##0"/>
    <numFmt numFmtId="186" formatCode="#,##0.0\ "/>
    <numFmt numFmtId="187" formatCode="#\ ###\ ##0"/>
    <numFmt numFmtId="188" formatCode="#\ ##0.0\ "/>
    <numFmt numFmtId="189" formatCode="#\ ##0\ "/>
    <numFmt numFmtId="190" formatCode="0.0"/>
  </numFmts>
  <fonts count="61">
    <font>
      <sz val="10"/>
      <name val="Arial"/>
      <family val="0"/>
    </font>
    <font>
      <b/>
      <sz val="10"/>
      <name val="Arial"/>
      <family val="0"/>
    </font>
    <font>
      <i/>
      <sz val="10"/>
      <name val="Arial"/>
      <family val="0"/>
    </font>
    <font>
      <b/>
      <i/>
      <sz val="10"/>
      <name val="Arial"/>
      <family val="0"/>
    </font>
    <font>
      <u val="single"/>
      <sz val="10"/>
      <name val="Arial"/>
      <family val="2"/>
    </font>
    <font>
      <b/>
      <u val="single"/>
      <sz val="10"/>
      <name val="Arial"/>
      <family val="2"/>
    </font>
    <font>
      <sz val="8"/>
      <name val="Arial"/>
      <family val="2"/>
    </font>
    <font>
      <u val="single"/>
      <sz val="10"/>
      <color indexed="12"/>
      <name val="Arial"/>
      <family val="2"/>
    </font>
    <font>
      <u val="single"/>
      <sz val="10"/>
      <color indexed="36"/>
      <name val="Arial"/>
      <family val="2"/>
    </font>
    <font>
      <b/>
      <vertAlign val="superscript"/>
      <sz val="10"/>
      <name val="Arial"/>
      <family val="2"/>
    </font>
    <font>
      <vertAlign val="superscript"/>
      <sz val="10"/>
      <name val="Arial"/>
      <family val="2"/>
    </font>
    <font>
      <sz val="10"/>
      <color indexed="10"/>
      <name val="Arial"/>
      <family val="2"/>
    </font>
    <font>
      <b/>
      <sz val="10"/>
      <color indexed="10"/>
      <name val="Arial"/>
      <family val="2"/>
    </font>
    <font>
      <b/>
      <u val="single"/>
      <sz val="10"/>
      <color indexed="48"/>
      <name val="Arial"/>
      <family val="2"/>
    </font>
    <font>
      <b/>
      <sz val="10"/>
      <color indexed="12"/>
      <name val="Arial"/>
      <family val="2"/>
    </font>
    <font>
      <b/>
      <sz val="10"/>
      <color indexed="48"/>
      <name val="Arial"/>
      <family val="2"/>
    </font>
    <font>
      <sz val="10"/>
      <color indexed="48"/>
      <name val="Arial"/>
      <family val="2"/>
    </font>
    <font>
      <b/>
      <u val="single"/>
      <sz val="10"/>
      <color indexed="10"/>
      <name val="Arial"/>
      <family val="2"/>
    </font>
    <font>
      <vertAlign val="superscript"/>
      <sz val="10"/>
      <color indexed="14"/>
      <name val="Arial"/>
      <family val="2"/>
    </font>
    <font>
      <b/>
      <vertAlign val="superscript"/>
      <sz val="10"/>
      <color indexed="14"/>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1"/>
      <color indexed="8"/>
      <name val="Arial"/>
      <family val="0"/>
    </font>
    <font>
      <u val="single"/>
      <sz val="11"/>
      <color indexed="8"/>
      <name val="Arial"/>
      <family val="0"/>
    </font>
    <font>
      <sz val="11"/>
      <color indexed="8"/>
      <name val="Arial"/>
      <family val="0"/>
    </font>
    <font>
      <sz val="10"/>
      <color indexed="8"/>
      <name val="Arial"/>
      <family val="0"/>
    </font>
    <font>
      <b/>
      <sz val="10"/>
      <color indexed="8"/>
      <name val="Arial"/>
      <family val="0"/>
    </font>
    <font>
      <u val="single"/>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hair"/>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hair"/>
      <right style="thin"/>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double"/>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color indexed="63"/>
      </right>
      <top style="hair"/>
      <bottom style="hair"/>
    </border>
    <border>
      <left style="double"/>
      <right>
        <color indexed="63"/>
      </right>
      <top style="hair"/>
      <bottom style="hair"/>
    </border>
    <border>
      <left style="hair"/>
      <right style="thin"/>
      <top style="hair"/>
      <bottom style="hair"/>
    </border>
    <border>
      <left style="thin"/>
      <right>
        <color indexed="63"/>
      </right>
      <top>
        <color indexed="63"/>
      </top>
      <bottom style="hair"/>
    </border>
    <border>
      <left style="hair"/>
      <right>
        <color indexed="63"/>
      </right>
      <top>
        <color indexed="63"/>
      </top>
      <bottom style="hair"/>
    </border>
    <border>
      <left>
        <color indexed="63"/>
      </left>
      <right>
        <color indexed="63"/>
      </right>
      <top>
        <color indexed="63"/>
      </top>
      <bottom style="hair"/>
    </border>
    <border>
      <left style="double"/>
      <right>
        <color indexed="63"/>
      </right>
      <top>
        <color indexed="63"/>
      </top>
      <bottom style="hair"/>
    </border>
    <border>
      <left style="hair"/>
      <right style="thin"/>
      <top>
        <color indexed="63"/>
      </top>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0" fontId="6" fillId="0" borderId="0">
      <alignment/>
      <protection/>
    </xf>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129">
    <xf numFmtId="0" fontId="0" fillId="0" borderId="0" xfId="0" applyAlignment="1">
      <alignment/>
    </xf>
    <xf numFmtId="0" fontId="0" fillId="0" borderId="0" xfId="0" applyAlignment="1">
      <alignment vertical="top"/>
    </xf>
    <xf numFmtId="182" fontId="0" fillId="0" borderId="0" xfId="0" applyNumberFormat="1" applyAlignment="1">
      <alignment vertical="top"/>
    </xf>
    <xf numFmtId="170" fontId="0" fillId="0" borderId="0" xfId="0" applyNumberFormat="1" applyAlignment="1">
      <alignment vertical="top"/>
    </xf>
    <xf numFmtId="0" fontId="0" fillId="0" borderId="0" xfId="0" applyBorder="1" applyAlignment="1">
      <alignment vertical="top"/>
    </xf>
    <xf numFmtId="172" fontId="0" fillId="0" borderId="0" xfId="0" applyNumberFormat="1" applyBorder="1" applyAlignment="1">
      <alignment vertical="top"/>
    </xf>
    <xf numFmtId="171" fontId="10" fillId="0" borderId="0" xfId="0" applyNumberFormat="1" applyFont="1" applyAlignment="1">
      <alignment vertical="top"/>
    </xf>
    <xf numFmtId="171" fontId="0" fillId="0" borderId="0" xfId="0" applyNumberFormat="1" applyBorder="1" applyAlignment="1">
      <alignment vertical="top"/>
    </xf>
    <xf numFmtId="0" fontId="12" fillId="0" borderId="10" xfId="0" applyFont="1" applyBorder="1" applyAlignment="1" applyProtection="1">
      <alignment horizontal="right" vertical="top" indent="1"/>
      <protection locked="0"/>
    </xf>
    <xf numFmtId="0" fontId="0" fillId="0" borderId="0" xfId="0" applyAlignment="1" applyProtection="1">
      <alignment vertical="top"/>
      <protection/>
    </xf>
    <xf numFmtId="182" fontId="0" fillId="0" borderId="0" xfId="0" applyNumberFormat="1" applyAlignment="1" applyProtection="1">
      <alignment vertical="top"/>
      <protection/>
    </xf>
    <xf numFmtId="170" fontId="0" fillId="0" borderId="0" xfId="0" applyNumberFormat="1" applyAlignment="1" applyProtection="1">
      <alignment vertical="top"/>
      <protection/>
    </xf>
    <xf numFmtId="0" fontId="0" fillId="0" borderId="0" xfId="0" applyAlignment="1" applyProtection="1">
      <alignment horizontal="right" vertical="top"/>
      <protection/>
    </xf>
    <xf numFmtId="0" fontId="17" fillId="0" borderId="10" xfId="0" applyFont="1" applyBorder="1" applyAlignment="1" applyProtection="1">
      <alignment vertical="top"/>
      <protection/>
    </xf>
    <xf numFmtId="170" fontId="1" fillId="0" borderId="11" xfId="0" applyNumberFormat="1" applyFont="1" applyBorder="1" applyAlignment="1" applyProtection="1">
      <alignment vertical="top"/>
      <protection/>
    </xf>
    <xf numFmtId="170" fontId="1" fillId="0" borderId="12" xfId="0" applyNumberFormat="1" applyFont="1" applyBorder="1" applyAlignment="1" applyProtection="1">
      <alignment vertical="top"/>
      <protection/>
    </xf>
    <xf numFmtId="0" fontId="5" fillId="0" borderId="0" xfId="0" applyFont="1" applyAlignment="1" applyProtection="1">
      <alignment horizontal="right" vertical="top"/>
      <protection/>
    </xf>
    <xf numFmtId="0" fontId="0" fillId="0" borderId="10" xfId="0" applyBorder="1" applyAlignment="1" applyProtection="1">
      <alignment vertical="top"/>
      <protection/>
    </xf>
    <xf numFmtId="0" fontId="13" fillId="0" borderId="0" xfId="0" applyFont="1" applyAlignment="1" applyProtection="1">
      <alignment horizontal="right" vertical="top"/>
      <protection/>
    </xf>
    <xf numFmtId="0" fontId="0" fillId="0" borderId="13" xfId="0" applyBorder="1" applyAlignment="1" applyProtection="1">
      <alignment vertical="top"/>
      <protection/>
    </xf>
    <xf numFmtId="170" fontId="0" fillId="0" borderId="14" xfId="0" applyNumberFormat="1" applyBorder="1" applyAlignment="1" applyProtection="1">
      <alignment vertical="top"/>
      <protection/>
    </xf>
    <xf numFmtId="182" fontId="1" fillId="0" borderId="11" xfId="0" applyNumberFormat="1" applyFont="1" applyBorder="1" applyAlignment="1" applyProtection="1" quotePrefix="1">
      <alignment horizontal="center" vertical="top"/>
      <protection/>
    </xf>
    <xf numFmtId="182" fontId="1" fillId="0" borderId="15" xfId="0" applyNumberFormat="1" applyFont="1" applyBorder="1" applyAlignment="1" applyProtection="1">
      <alignment vertical="top"/>
      <protection/>
    </xf>
    <xf numFmtId="170" fontId="5" fillId="0" borderId="16" xfId="0" applyNumberFormat="1" applyFont="1" applyBorder="1" applyAlignment="1" applyProtection="1">
      <alignment vertical="top"/>
      <protection/>
    </xf>
    <xf numFmtId="0" fontId="0" fillId="0" borderId="17" xfId="0" applyBorder="1" applyAlignment="1" applyProtection="1">
      <alignment vertical="top"/>
      <protection/>
    </xf>
    <xf numFmtId="170" fontId="13" fillId="0" borderId="16" xfId="0" applyNumberFormat="1" applyFont="1" applyBorder="1" applyAlignment="1" applyProtection="1">
      <alignment vertical="top"/>
      <protection/>
    </xf>
    <xf numFmtId="170" fontId="0" fillId="0" borderId="18" xfId="0" applyNumberFormat="1" applyBorder="1" applyAlignment="1" applyProtection="1">
      <alignment vertical="top"/>
      <protection/>
    </xf>
    <xf numFmtId="182" fontId="0" fillId="0" borderId="13" xfId="0" applyNumberFormat="1" applyBorder="1" applyAlignment="1" applyProtection="1">
      <alignment vertical="top"/>
      <protection/>
    </xf>
    <xf numFmtId="182" fontId="0" fillId="0" borderId="19" xfId="0" applyNumberFormat="1" applyBorder="1" applyAlignment="1" applyProtection="1">
      <alignment vertical="top"/>
      <protection/>
    </xf>
    <xf numFmtId="170" fontId="0" fillId="0" borderId="20" xfId="0" applyNumberFormat="1" applyBorder="1" applyAlignment="1" applyProtection="1">
      <alignment vertical="top"/>
      <protection/>
    </xf>
    <xf numFmtId="0" fontId="0" fillId="0" borderId="19" xfId="0" applyBorder="1" applyAlignment="1" applyProtection="1">
      <alignment vertical="top"/>
      <protection/>
    </xf>
    <xf numFmtId="172" fontId="0" fillId="0" borderId="14" xfId="0" applyNumberFormat="1" applyBorder="1" applyAlignment="1" applyProtection="1">
      <alignment vertical="top"/>
      <protection/>
    </xf>
    <xf numFmtId="182" fontId="0" fillId="0" borderId="21" xfId="0" applyNumberFormat="1" applyBorder="1" applyAlignment="1" applyProtection="1">
      <alignment vertical="top"/>
      <protection/>
    </xf>
    <xf numFmtId="182" fontId="0" fillId="0" borderId="22" xfId="0" applyNumberFormat="1" applyBorder="1" applyAlignment="1" applyProtection="1">
      <alignment vertical="top"/>
      <protection/>
    </xf>
    <xf numFmtId="177" fontId="1" fillId="0" borderId="23" xfId="0" applyNumberFormat="1" applyFont="1" applyBorder="1" applyAlignment="1" applyProtection="1">
      <alignment vertical="top"/>
      <protection/>
    </xf>
    <xf numFmtId="178" fontId="0" fillId="0" borderId="24" xfId="0" applyNumberFormat="1" applyBorder="1" applyAlignment="1" applyProtection="1">
      <alignment vertical="top"/>
      <protection/>
    </xf>
    <xf numFmtId="10" fontId="1" fillId="0" borderId="25" xfId="0" applyNumberFormat="1" applyFont="1" applyBorder="1" applyAlignment="1" applyProtection="1">
      <alignment vertical="top"/>
      <protection/>
    </xf>
    <xf numFmtId="10" fontId="1" fillId="0" borderId="0" xfId="0" applyNumberFormat="1" applyFont="1" applyBorder="1" applyAlignment="1" applyProtection="1">
      <alignment vertical="top"/>
      <protection/>
    </xf>
    <xf numFmtId="10" fontId="14" fillId="0" borderId="25" xfId="0" applyNumberFormat="1" applyFont="1" applyBorder="1" applyAlignment="1" applyProtection="1">
      <alignment vertical="top"/>
      <protection/>
    </xf>
    <xf numFmtId="182" fontId="4" fillId="0" borderId="0" xfId="0" applyNumberFormat="1" applyFont="1" applyAlignment="1" applyProtection="1">
      <alignment vertical="top"/>
      <protection/>
    </xf>
    <xf numFmtId="170" fontId="4" fillId="0" borderId="0" xfId="0" applyNumberFormat="1" applyFont="1" applyBorder="1" applyAlignment="1" applyProtection="1">
      <alignment vertical="top"/>
      <protection/>
    </xf>
    <xf numFmtId="0" fontId="0" fillId="0" borderId="0" xfId="0" applyBorder="1" applyAlignment="1" applyProtection="1">
      <alignment vertical="top"/>
      <protection/>
    </xf>
    <xf numFmtId="177" fontId="1" fillId="0" borderId="0" xfId="0" applyNumberFormat="1" applyFont="1" applyBorder="1" applyAlignment="1" applyProtection="1">
      <alignment vertical="top"/>
      <protection/>
    </xf>
    <xf numFmtId="178" fontId="0" fillId="0" borderId="0" xfId="0" applyNumberFormat="1" applyBorder="1" applyAlignment="1" applyProtection="1">
      <alignment vertical="top"/>
      <protection/>
    </xf>
    <xf numFmtId="177" fontId="15" fillId="0" borderId="0" xfId="0" applyNumberFormat="1" applyFont="1" applyBorder="1" applyAlignment="1" applyProtection="1">
      <alignment vertical="top"/>
      <protection/>
    </xf>
    <xf numFmtId="178" fontId="16" fillId="0" borderId="0" xfId="0" applyNumberFormat="1" applyFont="1" applyBorder="1" applyAlignment="1" applyProtection="1">
      <alignment vertical="top"/>
      <protection/>
    </xf>
    <xf numFmtId="0" fontId="1" fillId="0" borderId="13" xfId="0" applyFont="1" applyBorder="1" applyAlignment="1" applyProtection="1">
      <alignment vertical="top"/>
      <protection/>
    </xf>
    <xf numFmtId="0" fontId="0" fillId="0" borderId="13" xfId="0" applyFont="1" applyBorder="1" applyAlignment="1" applyProtection="1">
      <alignment vertical="top"/>
      <protection/>
    </xf>
    <xf numFmtId="182" fontId="0" fillId="0" borderId="0" xfId="0" applyNumberFormat="1" applyBorder="1" applyAlignment="1" applyProtection="1">
      <alignment vertical="top"/>
      <protection/>
    </xf>
    <xf numFmtId="170" fontId="0" fillId="0" borderId="0" xfId="0" applyNumberFormat="1" applyBorder="1" applyAlignment="1" applyProtection="1">
      <alignment vertical="top"/>
      <protection/>
    </xf>
    <xf numFmtId="172" fontId="0" fillId="0" borderId="0" xfId="0" applyNumberFormat="1" applyBorder="1" applyAlignment="1" applyProtection="1">
      <alignment vertical="top"/>
      <protection/>
    </xf>
    <xf numFmtId="0" fontId="1" fillId="0" borderId="0" xfId="0" applyFont="1" applyBorder="1" applyAlignment="1" applyProtection="1">
      <alignment horizontal="right" vertical="top"/>
      <protection/>
    </xf>
    <xf numFmtId="171" fontId="10" fillId="0" borderId="0" xfId="0" applyNumberFormat="1" applyFont="1" applyAlignment="1" applyProtection="1">
      <alignment vertical="top"/>
      <protection/>
    </xf>
    <xf numFmtId="171" fontId="0" fillId="0" borderId="14" xfId="0" applyNumberFormat="1" applyBorder="1" applyAlignment="1" applyProtection="1">
      <alignment vertical="top"/>
      <protection/>
    </xf>
    <xf numFmtId="171" fontId="0" fillId="0" borderId="18" xfId="0" applyNumberFormat="1" applyBorder="1" applyAlignment="1" applyProtection="1" quotePrefix="1">
      <alignment horizontal="right" vertical="top"/>
      <protection/>
    </xf>
    <xf numFmtId="171" fontId="0" fillId="0" borderId="0" xfId="0" applyNumberFormat="1" applyBorder="1" applyAlignment="1" applyProtection="1">
      <alignment vertical="top"/>
      <protection/>
    </xf>
    <xf numFmtId="0" fontId="1" fillId="0" borderId="10" xfId="0" applyFont="1" applyBorder="1" applyAlignment="1" applyProtection="1">
      <alignment horizontal="right" vertical="top" indent="1"/>
      <protection/>
    </xf>
    <xf numFmtId="0" fontId="0" fillId="0" borderId="26" xfId="0" applyBorder="1" applyAlignment="1" applyProtection="1">
      <alignment vertical="top"/>
      <protection/>
    </xf>
    <xf numFmtId="172" fontId="0" fillId="0" borderId="27" xfId="0" applyNumberFormat="1" applyBorder="1" applyAlignment="1" applyProtection="1">
      <alignment vertical="top"/>
      <protection/>
    </xf>
    <xf numFmtId="171" fontId="0" fillId="0" borderId="28" xfId="0" applyNumberFormat="1" applyBorder="1" applyAlignment="1" applyProtection="1">
      <alignment vertical="top"/>
      <protection/>
    </xf>
    <xf numFmtId="0" fontId="12" fillId="0" borderId="29" xfId="0" applyFont="1" applyBorder="1" applyAlignment="1" applyProtection="1">
      <alignment horizontal="right" vertical="top" indent="1"/>
      <protection locked="0"/>
    </xf>
    <xf numFmtId="182" fontId="0" fillId="0" borderId="30" xfId="0" applyNumberFormat="1" applyBorder="1" applyAlignment="1" applyProtection="1">
      <alignment vertical="top"/>
      <protection/>
    </xf>
    <xf numFmtId="182" fontId="0" fillId="0" borderId="28" xfId="0" applyNumberFormat="1" applyBorder="1" applyAlignment="1" applyProtection="1">
      <alignment vertical="top"/>
      <protection/>
    </xf>
    <xf numFmtId="177" fontId="1" fillId="0" borderId="28" xfId="0" applyNumberFormat="1" applyFont="1" applyBorder="1" applyAlignment="1" applyProtection="1">
      <alignment vertical="top"/>
      <protection/>
    </xf>
    <xf numFmtId="178" fontId="0" fillId="0" borderId="28" xfId="0" applyNumberFormat="1" applyBorder="1" applyAlignment="1" applyProtection="1">
      <alignment vertical="top"/>
      <protection/>
    </xf>
    <xf numFmtId="0" fontId="0" fillId="0" borderId="28" xfId="0" applyBorder="1" applyAlignment="1" applyProtection="1">
      <alignment vertical="top"/>
      <protection/>
    </xf>
    <xf numFmtId="0" fontId="1" fillId="0" borderId="29" xfId="0" applyFont="1" applyBorder="1" applyAlignment="1" applyProtection="1">
      <alignment horizontal="right" vertical="top" indent="1"/>
      <protection/>
    </xf>
    <xf numFmtId="170" fontId="0" fillId="0" borderId="28" xfId="0" applyNumberFormat="1" applyBorder="1" applyAlignment="1" applyProtection="1">
      <alignment vertical="top"/>
      <protection/>
    </xf>
    <xf numFmtId="0" fontId="1" fillId="0" borderId="26" xfId="0" applyFont="1" applyBorder="1" applyAlignment="1" applyProtection="1">
      <alignment vertical="top"/>
      <protection/>
    </xf>
    <xf numFmtId="170" fontId="1" fillId="0" borderId="0" xfId="0" applyNumberFormat="1" applyFont="1" applyBorder="1" applyAlignment="1" applyProtection="1">
      <alignment vertical="top"/>
      <protection/>
    </xf>
    <xf numFmtId="171" fontId="0" fillId="0" borderId="0" xfId="0" applyNumberFormat="1" applyBorder="1" applyAlignment="1" applyProtection="1" quotePrefix="1">
      <alignment horizontal="right" vertical="top"/>
      <protection/>
    </xf>
    <xf numFmtId="177" fontId="14" fillId="0" borderId="23" xfId="0" applyNumberFormat="1" applyFont="1" applyBorder="1" applyAlignment="1" applyProtection="1">
      <alignment vertical="top"/>
      <protection/>
    </xf>
    <xf numFmtId="0" fontId="0" fillId="0" borderId="13" xfId="0" applyFont="1" applyBorder="1" applyAlignment="1" applyProtection="1">
      <alignment vertical="top" wrapText="1"/>
      <protection/>
    </xf>
    <xf numFmtId="0" fontId="5" fillId="0" borderId="10" xfId="0" applyFont="1" applyBorder="1" applyAlignment="1" applyProtection="1">
      <alignment vertical="top"/>
      <protection/>
    </xf>
    <xf numFmtId="0" fontId="5" fillId="0" borderId="31" xfId="0" applyFont="1" applyBorder="1" applyAlignment="1" applyProtection="1">
      <alignment vertical="top"/>
      <protection/>
    </xf>
    <xf numFmtId="0" fontId="1" fillId="0" borderId="13" xfId="0" applyFont="1" applyBorder="1" applyAlignment="1" applyProtection="1">
      <alignment vertical="top" wrapText="1"/>
      <protection/>
    </xf>
    <xf numFmtId="0" fontId="1" fillId="0" borderId="26" xfId="0" applyFont="1" applyBorder="1" applyAlignment="1" applyProtection="1">
      <alignment vertical="top" wrapText="1"/>
      <protection/>
    </xf>
    <xf numFmtId="171" fontId="0" fillId="0" borderId="32" xfId="0" applyNumberFormat="1" applyBorder="1" applyAlignment="1" applyProtection="1">
      <alignment vertical="top"/>
      <protection/>
    </xf>
    <xf numFmtId="0" fontId="1" fillId="0" borderId="33" xfId="0" applyFont="1" applyBorder="1" applyAlignment="1" applyProtection="1">
      <alignment horizontal="right" vertical="top" indent="1"/>
      <protection/>
    </xf>
    <xf numFmtId="182" fontId="0" fillId="0" borderId="34" xfId="0" applyNumberFormat="1" applyBorder="1" applyAlignment="1" applyProtection="1">
      <alignment vertical="top"/>
      <protection/>
    </xf>
    <xf numFmtId="182" fontId="0" fillId="0" borderId="32" xfId="0" applyNumberFormat="1" applyBorder="1" applyAlignment="1" applyProtection="1">
      <alignment vertical="top"/>
      <protection/>
    </xf>
    <xf numFmtId="170" fontId="0" fillId="0" borderId="32" xfId="0" applyNumberFormat="1" applyBorder="1" applyAlignment="1" applyProtection="1">
      <alignment vertical="top"/>
      <protection/>
    </xf>
    <xf numFmtId="0" fontId="0" fillId="0" borderId="32" xfId="0" applyBorder="1" applyAlignment="1" applyProtection="1">
      <alignment vertical="top"/>
      <protection/>
    </xf>
    <xf numFmtId="0" fontId="12" fillId="0" borderId="33" xfId="0" applyFont="1" applyBorder="1" applyAlignment="1" applyProtection="1">
      <alignment horizontal="right" vertical="top" indent="1"/>
      <protection locked="0"/>
    </xf>
    <xf numFmtId="0" fontId="10" fillId="0" borderId="13" xfId="0" applyFont="1" applyBorder="1" applyAlignment="1" applyProtection="1">
      <alignment vertical="top" wrapText="1"/>
      <protection/>
    </xf>
    <xf numFmtId="0" fontId="0" fillId="0" borderId="35" xfId="0" applyFont="1" applyBorder="1" applyAlignment="1" applyProtection="1">
      <alignment vertical="top"/>
      <protection/>
    </xf>
    <xf numFmtId="172" fontId="0" fillId="0" borderId="36" xfId="0" applyNumberFormat="1" applyBorder="1" applyAlignment="1" applyProtection="1">
      <alignment vertical="top"/>
      <protection/>
    </xf>
    <xf numFmtId="171" fontId="0" fillId="0" borderId="37" xfId="0" applyNumberFormat="1" applyBorder="1" applyAlignment="1" applyProtection="1">
      <alignment vertical="top"/>
      <protection/>
    </xf>
    <xf numFmtId="0" fontId="1" fillId="0" borderId="38" xfId="0" applyFont="1" applyBorder="1" applyAlignment="1" applyProtection="1">
      <alignment horizontal="right" vertical="top" indent="1"/>
      <protection/>
    </xf>
    <xf numFmtId="182" fontId="0" fillId="0" borderId="39" xfId="0" applyNumberFormat="1" applyBorder="1" applyAlignment="1" applyProtection="1">
      <alignment vertical="top"/>
      <protection/>
    </xf>
    <xf numFmtId="182" fontId="0" fillId="0" borderId="37" xfId="0" applyNumberFormat="1" applyBorder="1" applyAlignment="1" applyProtection="1">
      <alignment vertical="top"/>
      <protection/>
    </xf>
    <xf numFmtId="170" fontId="0" fillId="0" borderId="37" xfId="0" applyNumberFormat="1" applyBorder="1" applyAlignment="1" applyProtection="1">
      <alignment vertical="top"/>
      <protection/>
    </xf>
    <xf numFmtId="0" fontId="0" fillId="0" borderId="37" xfId="0" applyBorder="1" applyAlignment="1" applyProtection="1">
      <alignment vertical="top"/>
      <protection/>
    </xf>
    <xf numFmtId="0" fontId="12" fillId="0" borderId="38" xfId="0" applyFont="1" applyBorder="1" applyAlignment="1" applyProtection="1">
      <alignment horizontal="right" vertical="top" indent="1"/>
      <protection locked="0"/>
    </xf>
    <xf numFmtId="171" fontId="18" fillId="0" borderId="0" xfId="0" applyNumberFormat="1" applyFont="1" applyAlignment="1" applyProtection="1">
      <alignment vertical="top"/>
      <protection/>
    </xf>
    <xf numFmtId="0" fontId="0" fillId="0" borderId="0" xfId="0" applyFont="1" applyBorder="1" applyAlignment="1" applyProtection="1">
      <alignment vertical="top" wrapText="1"/>
      <protection/>
    </xf>
    <xf numFmtId="0" fontId="1" fillId="0" borderId="0" xfId="0" applyFont="1" applyBorder="1" applyAlignment="1" applyProtection="1">
      <alignment horizontal="right" vertical="top" indent="1"/>
      <protection/>
    </xf>
    <xf numFmtId="0" fontId="12" fillId="0" borderId="0" xfId="0" applyFont="1" applyBorder="1" applyAlignment="1" applyProtection="1">
      <alignment horizontal="right" vertical="top" indent="1"/>
      <protection locked="0"/>
    </xf>
    <xf numFmtId="0" fontId="1" fillId="0" borderId="0" xfId="0" applyFont="1" applyAlignment="1">
      <alignment/>
    </xf>
    <xf numFmtId="0" fontId="4" fillId="0" borderId="0" xfId="0" applyFont="1" applyAlignment="1">
      <alignment/>
    </xf>
    <xf numFmtId="189" fontId="4" fillId="0" borderId="0" xfId="0" applyNumberFormat="1" applyFont="1" applyAlignment="1">
      <alignment/>
    </xf>
    <xf numFmtId="187" fontId="0" fillId="0" borderId="0" xfId="0" applyNumberFormat="1" applyAlignment="1">
      <alignment/>
    </xf>
    <xf numFmtId="188" fontId="0" fillId="0" borderId="0" xfId="0" applyNumberFormat="1" applyAlignment="1">
      <alignment/>
    </xf>
    <xf numFmtId="0" fontId="14" fillId="0" borderId="0" xfId="0" applyFont="1" applyAlignment="1">
      <alignment/>
    </xf>
    <xf numFmtId="189" fontId="0" fillId="0" borderId="0" xfId="0" applyNumberFormat="1" applyAlignment="1">
      <alignment/>
    </xf>
    <xf numFmtId="189" fontId="1" fillId="0" borderId="40" xfId="0" applyNumberFormat="1" applyFont="1" applyBorder="1" applyAlignment="1">
      <alignment horizontal="center"/>
    </xf>
    <xf numFmtId="187" fontId="1" fillId="0" borderId="41" xfId="0" applyNumberFormat="1" applyFont="1" applyBorder="1" applyAlignment="1">
      <alignment horizontal="center"/>
    </xf>
    <xf numFmtId="188" fontId="1" fillId="0" borderId="41" xfId="0" applyNumberFormat="1" applyFont="1" applyBorder="1" applyAlignment="1">
      <alignment horizontal="center"/>
    </xf>
    <xf numFmtId="0" fontId="1" fillId="0" borderId="42" xfId="0" applyFont="1" applyBorder="1" applyAlignment="1">
      <alignment horizontal="center"/>
    </xf>
    <xf numFmtId="189" fontId="0" fillId="0" borderId="43" xfId="0" applyNumberFormat="1" applyBorder="1" applyAlignment="1">
      <alignment/>
    </xf>
    <xf numFmtId="187" fontId="0" fillId="0" borderId="44" xfId="0" applyNumberFormat="1" applyBorder="1" applyAlignment="1">
      <alignment/>
    </xf>
    <xf numFmtId="188" fontId="0" fillId="0" borderId="44" xfId="0" applyNumberFormat="1" applyBorder="1" applyAlignment="1">
      <alignment/>
    </xf>
    <xf numFmtId="187" fontId="0" fillId="0" borderId="34" xfId="0" applyNumberFormat="1" applyBorder="1" applyAlignment="1">
      <alignment/>
    </xf>
    <xf numFmtId="189" fontId="14" fillId="0" borderId="43" xfId="0" applyNumberFormat="1" applyFont="1" applyBorder="1" applyAlignment="1" applyProtection="1">
      <alignment horizontal="right"/>
      <protection locked="0"/>
    </xf>
    <xf numFmtId="189" fontId="0" fillId="0" borderId="45" xfId="0" applyNumberFormat="1" applyBorder="1" applyAlignment="1">
      <alignment/>
    </xf>
    <xf numFmtId="187" fontId="0" fillId="0" borderId="46" xfId="0" applyNumberFormat="1" applyBorder="1" applyAlignment="1">
      <alignment/>
    </xf>
    <xf numFmtId="188" fontId="0" fillId="0" borderId="46" xfId="0" applyNumberFormat="1" applyBorder="1" applyAlignment="1">
      <alignment/>
    </xf>
    <xf numFmtId="187" fontId="0" fillId="0" borderId="47" xfId="0" applyNumberFormat="1" applyBorder="1" applyAlignment="1">
      <alignment/>
    </xf>
    <xf numFmtId="187" fontId="14" fillId="0" borderId="44" xfId="0" applyNumberFormat="1" applyFont="1" applyBorder="1" applyAlignment="1" applyProtection="1">
      <alignment/>
      <protection locked="0"/>
    </xf>
    <xf numFmtId="189" fontId="0" fillId="0" borderId="0" xfId="0" applyNumberFormat="1" applyBorder="1" applyAlignment="1">
      <alignment/>
    </xf>
    <xf numFmtId="187" fontId="0" fillId="0" borderId="0" xfId="0" applyNumberFormat="1" applyBorder="1" applyAlignment="1">
      <alignment/>
    </xf>
    <xf numFmtId="188" fontId="0" fillId="0" borderId="0" xfId="0" applyNumberFormat="1" applyBorder="1" applyAlignment="1">
      <alignment/>
    </xf>
    <xf numFmtId="188" fontId="14" fillId="0" borderId="44" xfId="0" applyNumberFormat="1" applyFont="1" applyBorder="1" applyAlignment="1" applyProtection="1">
      <alignment/>
      <protection locked="0"/>
    </xf>
    <xf numFmtId="0" fontId="0" fillId="0" borderId="0" xfId="0" applyBorder="1" applyAlignment="1">
      <alignment/>
    </xf>
    <xf numFmtId="2" fontId="20" fillId="0" borderId="0" xfId="0" applyNumberFormat="1" applyFont="1" applyFill="1" applyBorder="1" applyAlignment="1" applyProtection="1">
      <alignment/>
      <protection/>
    </xf>
    <xf numFmtId="1" fontId="20" fillId="0" borderId="0" xfId="0" applyNumberFormat="1" applyFont="1" applyFill="1" applyBorder="1" applyAlignment="1" applyProtection="1">
      <alignment/>
      <protection locked="0"/>
    </xf>
    <xf numFmtId="1" fontId="6" fillId="0" borderId="0" xfId="52" applyNumberFormat="1" applyFont="1" applyFill="1" applyBorder="1" applyProtection="1">
      <alignment/>
      <protection/>
    </xf>
    <xf numFmtId="190" fontId="6" fillId="0" borderId="0" xfId="52" applyNumberFormat="1" applyFont="1" applyFill="1" applyBorder="1" applyProtection="1">
      <alignment/>
      <protection/>
    </xf>
    <xf numFmtId="0" fontId="1" fillId="0" borderId="35" xfId="0" applyFont="1" applyBorder="1" applyAlignment="1" applyProtection="1">
      <alignment vertical="top"/>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4">
    <dxf>
      <font>
        <b val="0"/>
        <i val="0"/>
        <color indexed="22"/>
      </font>
    </dxf>
    <dxf>
      <font>
        <b val="0"/>
        <i val="0"/>
        <color indexed="22"/>
      </font>
    </dxf>
    <dxf>
      <font>
        <b val="0"/>
        <i val="0"/>
        <color indexed="22"/>
      </font>
    </dxf>
    <dxf>
      <font>
        <b val="0"/>
        <i val="0"/>
        <color indexed="2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0</xdr:colOff>
      <xdr:row>1</xdr:row>
      <xdr:rowOff>0</xdr:rowOff>
    </xdr:to>
    <xdr:sp>
      <xdr:nvSpPr>
        <xdr:cNvPr id="1" name="Texte 1"/>
        <xdr:cNvSpPr txBox="1">
          <a:spLocks noChangeArrowheads="1"/>
        </xdr:cNvSpPr>
      </xdr:nvSpPr>
      <xdr:spPr>
        <a:xfrm>
          <a:off x="0" y="0"/>
          <a:ext cx="9334500" cy="895350"/>
        </a:xfrm>
        <a:prstGeom prst="rect">
          <a:avLst/>
        </a:prstGeom>
        <a:solidFill>
          <a:srgbClr val="FFFFFF"/>
        </a:solidFill>
        <a:ln w="1" cmpd="sng">
          <a:noFill/>
        </a:ln>
      </xdr:spPr>
      <xdr:txBody>
        <a:bodyPr vertOverflow="clip" wrap="square" lIns="36576" tIns="27432" rIns="0" bIns="0"/>
        <a:p>
          <a:pPr algn="l">
            <a:defRPr/>
          </a:pPr>
          <a:r>
            <a:rPr lang="en-US" cap="none" sz="1100" b="1" i="0" u="sng" baseline="0">
              <a:solidFill>
                <a:srgbClr val="000000"/>
              </a:solidFill>
              <a:latin typeface="Arial"/>
              <a:ea typeface="Arial"/>
              <a:cs typeface="Arial"/>
            </a:rPr>
            <a:t>F</a:t>
          </a:r>
          <a:r>
            <a:rPr lang="en-US" cap="none" sz="1100" b="0" i="0" u="sng" baseline="0">
              <a:solidFill>
                <a:srgbClr val="000000"/>
              </a:solidFill>
              <a:latin typeface="Arial"/>
              <a:ea typeface="Arial"/>
              <a:cs typeface="Arial"/>
            </a:rPr>
            <a:t>ield </a:t>
          </a:r>
          <a:r>
            <a:rPr lang="en-US" cap="none" sz="1100" b="1" i="0" u="sng" baseline="0">
              <a:solidFill>
                <a:srgbClr val="000000"/>
              </a:solidFill>
              <a:latin typeface="Arial"/>
              <a:ea typeface="Arial"/>
              <a:cs typeface="Arial"/>
            </a:rPr>
            <a:t>F</a:t>
          </a:r>
          <a:r>
            <a:rPr lang="en-US" cap="none" sz="1100" b="0" i="0" u="sng" baseline="0">
              <a:solidFill>
                <a:srgbClr val="000000"/>
              </a:solidFill>
              <a:latin typeface="Arial"/>
              <a:ea typeface="Arial"/>
              <a:cs typeface="Arial"/>
            </a:rPr>
            <a:t>ailure </a:t>
          </a:r>
          <a:r>
            <a:rPr lang="en-US" cap="none" sz="1100" b="1" i="0" u="sng" baseline="0">
              <a:solidFill>
                <a:srgbClr val="000000"/>
              </a:solidFill>
              <a:latin typeface="Arial"/>
              <a:ea typeface="Arial"/>
              <a:cs typeface="Arial"/>
            </a:rPr>
            <a:t>R</a:t>
          </a:r>
          <a:r>
            <a:rPr lang="en-US" cap="none" sz="1100" b="0" i="0" u="sng" baseline="0">
              <a:solidFill>
                <a:srgbClr val="000000"/>
              </a:solidFill>
              <a:latin typeface="Arial"/>
              <a:ea typeface="Arial"/>
              <a:cs typeface="Arial"/>
            </a:rPr>
            <a:t>ate [FFR]</a:t>
          </a:r>
          <a:r>
            <a:rPr lang="en-US" cap="none" sz="1100" b="0" i="0" u="none" baseline="0">
              <a:solidFill>
                <a:srgbClr val="000000"/>
              </a:solidFill>
              <a:latin typeface="Arial"/>
              <a:ea typeface="Arial"/>
              <a:cs typeface="Arial"/>
            </a:rPr>
            <a:t> is practically equivalent to the MTBF(Mean Time Between Failure), 
</a:t>
          </a:r>
          <a:r>
            <a:rPr lang="en-US" cap="none" sz="1100" b="0" i="0" u="none" baseline="0">
              <a:solidFill>
                <a:srgbClr val="000000"/>
              </a:solidFill>
              <a:latin typeface="Arial"/>
              <a:ea typeface="Arial"/>
              <a:cs typeface="Arial"/>
            </a:rPr>
            <a:t>in million of Hours and year at 24 hours a day, 7 days a week. 
</a:t>
          </a:r>
          <a:r>
            <a:rPr lang="en-US" cap="none" sz="1000" b="0" i="0" u="none" baseline="0">
              <a:solidFill>
                <a:srgbClr val="000000"/>
              </a:solidFill>
              <a:latin typeface="Arial"/>
              <a:ea typeface="Arial"/>
              <a:cs typeface="Arial"/>
            </a:rPr>
            <a:t>These FFR are gross. There are defined as the ration between the Cumulative producted Modules multiplied by Time and the number of modules returned to Murten for Repair, regardless whether the module is defective or not, if the user has made a mistake or not.
</a:t>
          </a:r>
          <a:r>
            <a:rPr lang="en-US" cap="none" sz="1000" b="0" i="0" u="none" baseline="0">
              <a:solidFill>
                <a:srgbClr val="000000"/>
              </a:solidFill>
              <a:latin typeface="Arial"/>
              <a:ea typeface="Arial"/>
              <a:cs typeface="Arial"/>
            </a:rPr>
            <a:t> </a:t>
          </a:r>
        </a:p>
      </xdr:txBody>
    </xdr:sp>
    <xdr:clientData/>
  </xdr:twoCellAnchor>
  <xdr:twoCellAnchor>
    <xdr:from>
      <xdr:col>11</xdr:col>
      <xdr:colOff>200025</xdr:colOff>
      <xdr:row>2</xdr:row>
      <xdr:rowOff>9525</xdr:rowOff>
    </xdr:from>
    <xdr:to>
      <xdr:col>11</xdr:col>
      <xdr:colOff>200025</xdr:colOff>
      <xdr:row>4</xdr:row>
      <xdr:rowOff>85725</xdr:rowOff>
    </xdr:to>
    <xdr:sp>
      <xdr:nvSpPr>
        <xdr:cNvPr id="2" name="Line 2"/>
        <xdr:cNvSpPr>
          <a:spLocks/>
        </xdr:cNvSpPr>
      </xdr:nvSpPr>
      <xdr:spPr>
        <a:xfrm>
          <a:off x="6419850" y="1076325"/>
          <a:ext cx="0" cy="40005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142875</xdr:colOff>
      <xdr:row>7</xdr:row>
      <xdr:rowOff>19050</xdr:rowOff>
    </xdr:from>
    <xdr:to>
      <xdr:col>17</xdr:col>
      <xdr:colOff>0</xdr:colOff>
      <xdr:row>16</xdr:row>
      <xdr:rowOff>0</xdr:rowOff>
    </xdr:to>
    <xdr:sp>
      <xdr:nvSpPr>
        <xdr:cNvPr id="3" name="Text Box 3"/>
        <xdr:cNvSpPr txBox="1">
          <a:spLocks noChangeArrowheads="1"/>
        </xdr:cNvSpPr>
      </xdr:nvSpPr>
      <xdr:spPr>
        <a:xfrm>
          <a:off x="7258050" y="2038350"/>
          <a:ext cx="2609850" cy="1495425"/>
        </a:xfrm>
        <a:prstGeom prst="rect">
          <a:avLst/>
        </a:prstGeom>
        <a:solidFill>
          <a:srgbClr val="FFFFFF"/>
        </a:solidFill>
        <a:ln w="9525" cmpd="sng">
          <a:solidFill>
            <a:srgbClr val="0000FF"/>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Availibility</a:t>
          </a:r>
          <a:r>
            <a:rPr lang="en-US" cap="none" sz="1000" b="0" i="0" u="none" baseline="0">
              <a:solidFill>
                <a:srgbClr val="000000"/>
              </a:solidFill>
              <a:latin typeface="Arial"/>
              <a:ea typeface="Arial"/>
              <a:cs typeface="Arial"/>
            </a:rPr>
            <a:t>=FFR / (FFR + Rtime)</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Availability</a:t>
          </a:r>
          <a:r>
            <a:rPr lang="en-US" cap="none" sz="1000" b="0" i="0" u="none" baseline="0">
              <a:solidFill>
                <a:srgbClr val="000000"/>
              </a:solidFill>
              <a:latin typeface="Arial"/>
              <a:ea typeface="Arial"/>
              <a:cs typeface="Arial"/>
            </a:rPr>
            <a:t> is based on 
</a:t>
          </a:r>
          <a:r>
            <a:rPr lang="en-US" cap="none" sz="1000" b="0" i="0" u="none" baseline="0">
              <a:solidFill>
                <a:srgbClr val="000000"/>
              </a:solidFill>
              <a:latin typeface="Arial"/>
              <a:ea typeface="Arial"/>
              <a:cs typeface="Arial"/>
            </a:rPr>
            <a:t>- the condition where the customer is supposed to have spare modules 
</a:t>
          </a:r>
          <a:r>
            <a:rPr lang="en-US" cap="none" sz="1000" b="0" i="0" u="none" baseline="0">
              <a:solidFill>
                <a:srgbClr val="000000"/>
              </a:solidFill>
              <a:latin typeface="Arial"/>
              <a:ea typeface="Arial"/>
              <a:cs typeface="Arial"/>
            </a:rPr>
            <a:t>- so an estimated 'Repair time' of 4 hours to localize and replaced the defective module can be applied.
</a:t>
          </a:r>
          <a:r>
            <a:rPr lang="en-US" cap="none" sz="1000" b="0" i="0" u="none" baseline="0">
              <a:solidFill>
                <a:srgbClr val="000000"/>
              </a:solidFill>
              <a:latin typeface="Arial"/>
              <a:ea typeface="Arial"/>
              <a:cs typeface="Arial"/>
            </a:rPr>
            <a:t>
</a:t>
          </a:r>
        </a:p>
      </xdr:txBody>
    </xdr:sp>
    <xdr:clientData/>
  </xdr:twoCellAnchor>
  <xdr:twoCellAnchor>
    <xdr:from>
      <xdr:col>4</xdr:col>
      <xdr:colOff>219075</xdr:colOff>
      <xdr:row>2</xdr:row>
      <xdr:rowOff>9525</xdr:rowOff>
    </xdr:from>
    <xdr:to>
      <xdr:col>4</xdr:col>
      <xdr:colOff>219075</xdr:colOff>
      <xdr:row>4</xdr:row>
      <xdr:rowOff>85725</xdr:rowOff>
    </xdr:to>
    <xdr:sp>
      <xdr:nvSpPr>
        <xdr:cNvPr id="4" name="Line 4"/>
        <xdr:cNvSpPr>
          <a:spLocks/>
        </xdr:cNvSpPr>
      </xdr:nvSpPr>
      <xdr:spPr>
        <a:xfrm>
          <a:off x="2647950" y="1076325"/>
          <a:ext cx="0" cy="4000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495300</xdr:colOff>
      <xdr:row>2</xdr:row>
      <xdr:rowOff>95250</xdr:rowOff>
    </xdr:from>
    <xdr:to>
      <xdr:col>15</xdr:col>
      <xdr:colOff>152400</xdr:colOff>
      <xdr:row>4</xdr:row>
      <xdr:rowOff>9525</xdr:rowOff>
    </xdr:to>
    <xdr:sp>
      <xdr:nvSpPr>
        <xdr:cNvPr id="5" name="Freeform 6"/>
        <xdr:cNvSpPr>
          <a:spLocks/>
        </xdr:cNvSpPr>
      </xdr:nvSpPr>
      <xdr:spPr>
        <a:xfrm>
          <a:off x="8248650" y="1162050"/>
          <a:ext cx="466725" cy="238125"/>
        </a:xfrm>
        <a:custGeom>
          <a:pathLst>
            <a:path h="25" w="49">
              <a:moveTo>
                <a:pt x="20" y="1"/>
              </a:moveTo>
              <a:cubicBezTo>
                <a:pt x="24" y="1"/>
                <a:pt x="40" y="0"/>
                <a:pt x="44" y="2"/>
              </a:cubicBezTo>
              <a:cubicBezTo>
                <a:pt x="48" y="4"/>
                <a:pt x="49" y="9"/>
                <a:pt x="42" y="13"/>
              </a:cubicBezTo>
              <a:cubicBezTo>
                <a:pt x="35" y="17"/>
                <a:pt x="9" y="23"/>
                <a:pt x="0" y="25"/>
              </a:cubicBezTo>
            </a:path>
          </a:pathLst>
        </a:cu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533400</xdr:colOff>
      <xdr:row>2</xdr:row>
      <xdr:rowOff>76200</xdr:rowOff>
    </xdr:from>
    <xdr:to>
      <xdr:col>8</xdr:col>
      <xdr:colOff>180975</xdr:colOff>
      <xdr:row>3</xdr:row>
      <xdr:rowOff>152400</xdr:rowOff>
    </xdr:to>
    <xdr:sp>
      <xdr:nvSpPr>
        <xdr:cNvPr id="6" name="Freeform 7"/>
        <xdr:cNvSpPr>
          <a:spLocks/>
        </xdr:cNvSpPr>
      </xdr:nvSpPr>
      <xdr:spPr>
        <a:xfrm>
          <a:off x="4495800" y="1143000"/>
          <a:ext cx="466725" cy="238125"/>
        </a:xfrm>
        <a:custGeom>
          <a:pathLst>
            <a:path h="25" w="49">
              <a:moveTo>
                <a:pt x="20" y="1"/>
              </a:moveTo>
              <a:cubicBezTo>
                <a:pt x="24" y="1"/>
                <a:pt x="40" y="0"/>
                <a:pt x="44" y="2"/>
              </a:cubicBezTo>
              <a:cubicBezTo>
                <a:pt x="48" y="4"/>
                <a:pt x="49" y="9"/>
                <a:pt x="42" y="13"/>
              </a:cubicBezTo>
              <a:cubicBezTo>
                <a:pt x="35" y="17"/>
                <a:pt x="9" y="23"/>
                <a:pt x="0" y="25"/>
              </a:cubicBezTo>
            </a:path>
          </a:pathLst>
        </a:cu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16</xdr:col>
      <xdr:colOff>0</xdr:colOff>
      <xdr:row>0</xdr:row>
      <xdr:rowOff>0</xdr:rowOff>
    </xdr:from>
    <xdr:to>
      <xdr:col>17</xdr:col>
      <xdr:colOff>676275</xdr:colOff>
      <xdr:row>0</xdr:row>
      <xdr:rowOff>466725</xdr:rowOff>
    </xdr:to>
    <xdr:pic>
      <xdr:nvPicPr>
        <xdr:cNvPr id="7" name="Grafik 19"/>
        <xdr:cNvPicPr preferRelativeResize="1">
          <a:picLocks noChangeAspect="1"/>
        </xdr:cNvPicPr>
      </xdr:nvPicPr>
      <xdr:blipFill>
        <a:blip r:embed="rId1"/>
        <a:stretch>
          <a:fillRect/>
        </a:stretch>
      </xdr:blipFill>
      <xdr:spPr>
        <a:xfrm>
          <a:off x="9334500" y="0"/>
          <a:ext cx="120967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0</xdr:colOff>
      <xdr:row>1</xdr:row>
      <xdr:rowOff>0</xdr:rowOff>
    </xdr:to>
    <xdr:sp>
      <xdr:nvSpPr>
        <xdr:cNvPr id="1" name="Texte 1"/>
        <xdr:cNvSpPr txBox="1">
          <a:spLocks noChangeArrowheads="1"/>
        </xdr:cNvSpPr>
      </xdr:nvSpPr>
      <xdr:spPr>
        <a:xfrm>
          <a:off x="0" y="0"/>
          <a:ext cx="9334500" cy="895350"/>
        </a:xfrm>
        <a:prstGeom prst="rect">
          <a:avLst/>
        </a:prstGeom>
        <a:solidFill>
          <a:srgbClr val="FFFFFF"/>
        </a:solidFill>
        <a:ln w="1" cmpd="sng">
          <a:noFill/>
        </a:ln>
      </xdr:spPr>
      <xdr:txBody>
        <a:bodyPr vertOverflow="clip" wrap="square" lIns="36576" tIns="27432" rIns="0" bIns="0"/>
        <a:p>
          <a:pPr algn="l">
            <a:defRPr/>
          </a:pPr>
          <a:r>
            <a:rPr lang="en-US" cap="none" sz="1100" b="1" i="0" u="sng" baseline="0">
              <a:solidFill>
                <a:srgbClr val="000000"/>
              </a:solidFill>
              <a:latin typeface="Arial"/>
              <a:ea typeface="Arial"/>
              <a:cs typeface="Arial"/>
            </a:rPr>
            <a:t>F</a:t>
          </a:r>
          <a:r>
            <a:rPr lang="en-US" cap="none" sz="1100" b="0" i="0" u="sng" baseline="0">
              <a:solidFill>
                <a:srgbClr val="000000"/>
              </a:solidFill>
              <a:latin typeface="Arial"/>
              <a:ea typeface="Arial"/>
              <a:cs typeface="Arial"/>
            </a:rPr>
            <a:t>ield </a:t>
          </a:r>
          <a:r>
            <a:rPr lang="en-US" cap="none" sz="1100" b="1" i="0" u="sng" baseline="0">
              <a:solidFill>
                <a:srgbClr val="000000"/>
              </a:solidFill>
              <a:latin typeface="Arial"/>
              <a:ea typeface="Arial"/>
              <a:cs typeface="Arial"/>
            </a:rPr>
            <a:t>F</a:t>
          </a:r>
          <a:r>
            <a:rPr lang="en-US" cap="none" sz="1100" b="0" i="0" u="sng" baseline="0">
              <a:solidFill>
                <a:srgbClr val="000000"/>
              </a:solidFill>
              <a:latin typeface="Arial"/>
              <a:ea typeface="Arial"/>
              <a:cs typeface="Arial"/>
            </a:rPr>
            <a:t>ailure </a:t>
          </a:r>
          <a:r>
            <a:rPr lang="en-US" cap="none" sz="1100" b="1" i="0" u="sng" baseline="0">
              <a:solidFill>
                <a:srgbClr val="000000"/>
              </a:solidFill>
              <a:latin typeface="Arial"/>
              <a:ea typeface="Arial"/>
              <a:cs typeface="Arial"/>
            </a:rPr>
            <a:t>R</a:t>
          </a:r>
          <a:r>
            <a:rPr lang="en-US" cap="none" sz="1100" b="0" i="0" u="sng" baseline="0">
              <a:solidFill>
                <a:srgbClr val="000000"/>
              </a:solidFill>
              <a:latin typeface="Arial"/>
              <a:ea typeface="Arial"/>
              <a:cs typeface="Arial"/>
            </a:rPr>
            <a:t>ate [FFR]</a:t>
          </a:r>
          <a:r>
            <a:rPr lang="en-US" cap="none" sz="1100" b="0" i="0" u="none" baseline="0">
              <a:solidFill>
                <a:srgbClr val="000000"/>
              </a:solidFill>
              <a:latin typeface="Arial"/>
              <a:ea typeface="Arial"/>
              <a:cs typeface="Arial"/>
            </a:rPr>
            <a:t> is practically equivalent to the MTBF(Mean Time Between Failure), 
</a:t>
          </a:r>
          <a:r>
            <a:rPr lang="en-US" cap="none" sz="1100" b="0" i="0" u="none" baseline="0">
              <a:solidFill>
                <a:srgbClr val="000000"/>
              </a:solidFill>
              <a:latin typeface="Arial"/>
              <a:ea typeface="Arial"/>
              <a:cs typeface="Arial"/>
            </a:rPr>
            <a:t>in million of Hours and year at 24 hours a day, 7 days a week. 
</a:t>
          </a:r>
          <a:r>
            <a:rPr lang="en-US" cap="none" sz="1000" b="0" i="0" u="none" baseline="0">
              <a:solidFill>
                <a:srgbClr val="000000"/>
              </a:solidFill>
              <a:latin typeface="Arial"/>
              <a:ea typeface="Arial"/>
              <a:cs typeface="Arial"/>
            </a:rPr>
            <a:t>These FFR are gross. There are defined as the ration between the Cumulative producted Modules multiplied by Time and the number of modules returned to Murten for Repair, regardless whether the module is defective or not, if the user has made a mistake or not.
</a:t>
          </a:r>
          <a:r>
            <a:rPr lang="en-US" cap="none" sz="1000" b="0" i="0" u="none" baseline="0">
              <a:solidFill>
                <a:srgbClr val="000000"/>
              </a:solidFill>
              <a:latin typeface="Arial"/>
              <a:ea typeface="Arial"/>
              <a:cs typeface="Arial"/>
            </a:rPr>
            <a:t> </a:t>
          </a:r>
        </a:p>
      </xdr:txBody>
    </xdr:sp>
    <xdr:clientData/>
  </xdr:twoCellAnchor>
  <xdr:twoCellAnchor>
    <xdr:from>
      <xdr:col>11</xdr:col>
      <xdr:colOff>200025</xdr:colOff>
      <xdr:row>2</xdr:row>
      <xdr:rowOff>9525</xdr:rowOff>
    </xdr:from>
    <xdr:to>
      <xdr:col>11</xdr:col>
      <xdr:colOff>200025</xdr:colOff>
      <xdr:row>4</xdr:row>
      <xdr:rowOff>85725</xdr:rowOff>
    </xdr:to>
    <xdr:sp>
      <xdr:nvSpPr>
        <xdr:cNvPr id="2" name="Line 2"/>
        <xdr:cNvSpPr>
          <a:spLocks/>
        </xdr:cNvSpPr>
      </xdr:nvSpPr>
      <xdr:spPr>
        <a:xfrm>
          <a:off x="6419850" y="1076325"/>
          <a:ext cx="0" cy="40005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142875</xdr:colOff>
      <xdr:row>7</xdr:row>
      <xdr:rowOff>0</xdr:rowOff>
    </xdr:from>
    <xdr:to>
      <xdr:col>17</xdr:col>
      <xdr:colOff>0</xdr:colOff>
      <xdr:row>11</xdr:row>
      <xdr:rowOff>190500</xdr:rowOff>
    </xdr:to>
    <xdr:sp>
      <xdr:nvSpPr>
        <xdr:cNvPr id="3" name="Text Box 3"/>
        <xdr:cNvSpPr txBox="1">
          <a:spLocks noChangeArrowheads="1"/>
        </xdr:cNvSpPr>
      </xdr:nvSpPr>
      <xdr:spPr>
        <a:xfrm>
          <a:off x="7258050" y="1885950"/>
          <a:ext cx="2609850" cy="1466850"/>
        </a:xfrm>
        <a:prstGeom prst="rect">
          <a:avLst/>
        </a:prstGeom>
        <a:solidFill>
          <a:srgbClr val="FFFFFF"/>
        </a:solidFill>
        <a:ln w="9525" cmpd="sng">
          <a:solidFill>
            <a:srgbClr val="0000FF"/>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Availibility</a:t>
          </a:r>
          <a:r>
            <a:rPr lang="en-US" cap="none" sz="1000" b="0" i="0" u="none" baseline="0">
              <a:solidFill>
                <a:srgbClr val="000000"/>
              </a:solidFill>
              <a:latin typeface="Arial"/>
              <a:ea typeface="Arial"/>
              <a:cs typeface="Arial"/>
            </a:rPr>
            <a:t>=FFR / (FFR + Rtime)</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Availability</a:t>
          </a:r>
          <a:r>
            <a:rPr lang="en-US" cap="none" sz="1000" b="0" i="0" u="none" baseline="0">
              <a:solidFill>
                <a:srgbClr val="000000"/>
              </a:solidFill>
              <a:latin typeface="Arial"/>
              <a:ea typeface="Arial"/>
              <a:cs typeface="Arial"/>
            </a:rPr>
            <a:t> is based on 
</a:t>
          </a:r>
          <a:r>
            <a:rPr lang="en-US" cap="none" sz="1000" b="0" i="0" u="none" baseline="0">
              <a:solidFill>
                <a:srgbClr val="000000"/>
              </a:solidFill>
              <a:latin typeface="Arial"/>
              <a:ea typeface="Arial"/>
              <a:cs typeface="Arial"/>
            </a:rPr>
            <a:t>- the condition where the customer is supposed to have spare modules 
</a:t>
          </a:r>
          <a:r>
            <a:rPr lang="en-US" cap="none" sz="1000" b="0" i="0" u="none" baseline="0">
              <a:solidFill>
                <a:srgbClr val="000000"/>
              </a:solidFill>
              <a:latin typeface="Arial"/>
              <a:ea typeface="Arial"/>
              <a:cs typeface="Arial"/>
            </a:rPr>
            <a:t>- so an estimated 'Repair time' of 4 hours to localize and replaced the defective module can be applied.
</a:t>
          </a:r>
          <a:r>
            <a:rPr lang="en-US" cap="none" sz="1000" b="0" i="0" u="none" baseline="0">
              <a:solidFill>
                <a:srgbClr val="000000"/>
              </a:solidFill>
              <a:latin typeface="Arial"/>
              <a:ea typeface="Arial"/>
              <a:cs typeface="Arial"/>
            </a:rPr>
            <a:t>
</a:t>
          </a:r>
        </a:p>
      </xdr:txBody>
    </xdr:sp>
    <xdr:clientData/>
  </xdr:twoCellAnchor>
  <xdr:twoCellAnchor>
    <xdr:from>
      <xdr:col>4</xdr:col>
      <xdr:colOff>219075</xdr:colOff>
      <xdr:row>2</xdr:row>
      <xdr:rowOff>9525</xdr:rowOff>
    </xdr:from>
    <xdr:to>
      <xdr:col>4</xdr:col>
      <xdr:colOff>219075</xdr:colOff>
      <xdr:row>4</xdr:row>
      <xdr:rowOff>85725</xdr:rowOff>
    </xdr:to>
    <xdr:sp>
      <xdr:nvSpPr>
        <xdr:cNvPr id="4" name="Line 4"/>
        <xdr:cNvSpPr>
          <a:spLocks/>
        </xdr:cNvSpPr>
      </xdr:nvSpPr>
      <xdr:spPr>
        <a:xfrm>
          <a:off x="2647950" y="1076325"/>
          <a:ext cx="0" cy="4000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495300</xdr:colOff>
      <xdr:row>2</xdr:row>
      <xdr:rowOff>95250</xdr:rowOff>
    </xdr:from>
    <xdr:to>
      <xdr:col>15</xdr:col>
      <xdr:colOff>152400</xdr:colOff>
      <xdr:row>4</xdr:row>
      <xdr:rowOff>9525</xdr:rowOff>
    </xdr:to>
    <xdr:sp>
      <xdr:nvSpPr>
        <xdr:cNvPr id="5" name="Freeform 6"/>
        <xdr:cNvSpPr>
          <a:spLocks/>
        </xdr:cNvSpPr>
      </xdr:nvSpPr>
      <xdr:spPr>
        <a:xfrm>
          <a:off x="8248650" y="1162050"/>
          <a:ext cx="466725" cy="238125"/>
        </a:xfrm>
        <a:custGeom>
          <a:pathLst>
            <a:path h="25" w="49">
              <a:moveTo>
                <a:pt x="20" y="1"/>
              </a:moveTo>
              <a:cubicBezTo>
                <a:pt x="24" y="1"/>
                <a:pt x="40" y="0"/>
                <a:pt x="44" y="2"/>
              </a:cubicBezTo>
              <a:cubicBezTo>
                <a:pt x="48" y="4"/>
                <a:pt x="49" y="9"/>
                <a:pt x="42" y="13"/>
              </a:cubicBezTo>
              <a:cubicBezTo>
                <a:pt x="35" y="17"/>
                <a:pt x="9" y="23"/>
                <a:pt x="0" y="25"/>
              </a:cubicBezTo>
            </a:path>
          </a:pathLst>
        </a:cu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533400</xdr:colOff>
      <xdr:row>2</xdr:row>
      <xdr:rowOff>85725</xdr:rowOff>
    </xdr:from>
    <xdr:to>
      <xdr:col>8</xdr:col>
      <xdr:colOff>180975</xdr:colOff>
      <xdr:row>4</xdr:row>
      <xdr:rowOff>0</xdr:rowOff>
    </xdr:to>
    <xdr:sp>
      <xdr:nvSpPr>
        <xdr:cNvPr id="6" name="Freeform 11"/>
        <xdr:cNvSpPr>
          <a:spLocks/>
        </xdr:cNvSpPr>
      </xdr:nvSpPr>
      <xdr:spPr>
        <a:xfrm>
          <a:off x="4495800" y="1152525"/>
          <a:ext cx="466725" cy="238125"/>
        </a:xfrm>
        <a:custGeom>
          <a:pathLst>
            <a:path h="25" w="49">
              <a:moveTo>
                <a:pt x="20" y="1"/>
              </a:moveTo>
              <a:cubicBezTo>
                <a:pt x="24" y="1"/>
                <a:pt x="40" y="0"/>
                <a:pt x="44" y="2"/>
              </a:cubicBezTo>
              <a:cubicBezTo>
                <a:pt x="48" y="4"/>
                <a:pt x="49" y="9"/>
                <a:pt x="42" y="13"/>
              </a:cubicBezTo>
              <a:cubicBezTo>
                <a:pt x="35" y="17"/>
                <a:pt x="9" y="23"/>
                <a:pt x="0" y="25"/>
              </a:cubicBezTo>
            </a:path>
          </a:pathLst>
        </a:cu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0</xdr:rowOff>
    </xdr:from>
    <xdr:to>
      <xdr:col>10</xdr:col>
      <xdr:colOff>0</xdr:colOff>
      <xdr:row>25</xdr:row>
      <xdr:rowOff>0</xdr:rowOff>
    </xdr:to>
    <xdr:sp>
      <xdr:nvSpPr>
        <xdr:cNvPr id="7" name="Text Box 14"/>
        <xdr:cNvSpPr txBox="1">
          <a:spLocks noChangeArrowheads="1"/>
        </xdr:cNvSpPr>
      </xdr:nvSpPr>
      <xdr:spPr>
        <a:xfrm>
          <a:off x="3324225" y="1562100"/>
          <a:ext cx="2781300" cy="4352925"/>
        </a:xfrm>
        <a:prstGeom prst="rect">
          <a:avLst/>
        </a:prstGeom>
        <a:solidFill>
          <a:srgbClr val="FFFFFF"/>
        </a:solidFill>
        <a:ln w="9525" cmpd="sng">
          <a:solidFill>
            <a:srgbClr val="0000FF"/>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How to interpret the value of MTBF?</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After a Time of one MTBF all sample of a population has to be repaired and put again into service.
</a:t>
          </a:r>
          <a:r>
            <a:rPr lang="en-US" cap="none" sz="1000" b="0" i="0" u="none" baseline="0">
              <a:solidFill>
                <a:srgbClr val="000000"/>
              </a:solidFill>
              <a:latin typeface="Arial"/>
              <a:ea typeface="Arial"/>
              <a:cs typeface="Arial"/>
            </a:rPr>
            <a:t>= if you have 100 or 1000x PCD3.M90 in service, after 31.4 years all 100 or 1000 failed once.
</a:t>
          </a:r>
          <a:r>
            <a:rPr lang="en-US" cap="none" sz="1000" b="0" i="0" u="none" baseline="0">
              <a:solidFill>
                <a:srgbClr val="000000"/>
              </a:solidFill>
              <a:latin typeface="Arial"/>
              <a:ea typeface="Arial"/>
              <a:cs typeface="Arial"/>
            </a:rPr>
            <a:t>=during a time slice of 10 years the percentage of once failed devices is:
</a:t>
          </a:r>
          <a:r>
            <a:rPr lang="en-US" cap="none" sz="1000" b="0" i="0" u="none" baseline="0">
              <a:solidFill>
                <a:srgbClr val="000000"/>
              </a:solidFill>
              <a:latin typeface="Arial"/>
              <a:ea typeface="Arial"/>
              <a:cs typeface="Arial"/>
            </a:rPr>
            <a:t>    100% * Time duration / MTBF
</a:t>
          </a:r>
          <a:r>
            <a:rPr lang="en-US" cap="none" sz="1000" b="0" i="0" u="none" baseline="0">
              <a:solidFill>
                <a:srgbClr val="000000"/>
              </a:solidFill>
              <a:latin typeface="Arial"/>
              <a:ea typeface="Arial"/>
              <a:cs typeface="Arial"/>
            </a:rPr>
            <a:t>    100%* 10 years/ 31.4= 31.8%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practice:
</a:t>
          </a:r>
          <a:r>
            <a:rPr lang="en-US" cap="none" sz="1000" b="0" i="0" u="none" baseline="0">
              <a:solidFill>
                <a:srgbClr val="000000"/>
              </a:solidFill>
              <a:latin typeface="Arial"/>
              <a:ea typeface="Arial"/>
              <a:cs typeface="Arial"/>
            </a:rPr>
            <a:t>- higher failures rate happened during the first year due to additional stress provoked by all manual interventions, and also in a smaller part due to the early mortality of components.
</a:t>
          </a:r>
          <a:r>
            <a:rPr lang="en-US" cap="none" sz="1000" b="0" i="0" u="none" baseline="0">
              <a:solidFill>
                <a:srgbClr val="000000"/>
              </a:solidFill>
              <a:latin typeface="Arial"/>
              <a:ea typeface="Arial"/>
              <a:cs typeface="Arial"/>
            </a:rPr>
            <a:t>- good environment lowers the defective rate through lower and constant temperature and humidity, clean atmosphere, infrequent human intervention, etc. ... .
</a:t>
          </a:r>
          <a:r>
            <a:rPr lang="en-US" cap="none" sz="1000" b="0" i="0" u="none" baseline="0">
              <a:solidFill>
                <a:srgbClr val="000000"/>
              </a:solidFill>
              <a:latin typeface="Arial"/>
              <a:ea typeface="Arial"/>
              <a:cs typeface="Arial"/>
            </a:rPr>
            <a:t>
</a:t>
          </a:r>
        </a:p>
      </xdr:txBody>
    </xdr:sp>
    <xdr:clientData/>
  </xdr:twoCellAnchor>
  <xdr:oneCellAnchor>
    <xdr:from>
      <xdr:col>7</xdr:col>
      <xdr:colOff>609600</xdr:colOff>
      <xdr:row>21</xdr:row>
      <xdr:rowOff>9525</xdr:rowOff>
    </xdr:from>
    <xdr:ext cx="76200" cy="190500"/>
    <xdr:sp fLocksText="0">
      <xdr:nvSpPr>
        <xdr:cNvPr id="8" name="Text Box 15"/>
        <xdr:cNvSpPr txBox="1">
          <a:spLocks noChangeArrowheads="1"/>
        </xdr:cNvSpPr>
      </xdr:nvSpPr>
      <xdr:spPr>
        <a:xfrm>
          <a:off x="4572000" y="50768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16</xdr:col>
      <xdr:colOff>0</xdr:colOff>
      <xdr:row>0</xdr:row>
      <xdr:rowOff>0</xdr:rowOff>
    </xdr:from>
    <xdr:to>
      <xdr:col>17</xdr:col>
      <xdr:colOff>676275</xdr:colOff>
      <xdr:row>0</xdr:row>
      <xdr:rowOff>466725</xdr:rowOff>
    </xdr:to>
    <xdr:pic>
      <xdr:nvPicPr>
        <xdr:cNvPr id="9" name="Grafik 19"/>
        <xdr:cNvPicPr preferRelativeResize="1">
          <a:picLocks noChangeAspect="1"/>
        </xdr:cNvPicPr>
      </xdr:nvPicPr>
      <xdr:blipFill>
        <a:blip r:embed="rId1"/>
        <a:stretch>
          <a:fillRect/>
        </a:stretch>
      </xdr:blipFill>
      <xdr:spPr>
        <a:xfrm>
          <a:off x="9334500" y="0"/>
          <a:ext cx="120967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0</xdr:colOff>
      <xdr:row>1</xdr:row>
      <xdr:rowOff>0</xdr:rowOff>
    </xdr:to>
    <xdr:sp>
      <xdr:nvSpPr>
        <xdr:cNvPr id="1" name="Texte 1"/>
        <xdr:cNvSpPr txBox="1">
          <a:spLocks noChangeArrowheads="1"/>
        </xdr:cNvSpPr>
      </xdr:nvSpPr>
      <xdr:spPr>
        <a:xfrm>
          <a:off x="0" y="0"/>
          <a:ext cx="9334500" cy="895350"/>
        </a:xfrm>
        <a:prstGeom prst="rect">
          <a:avLst/>
        </a:prstGeom>
        <a:solidFill>
          <a:srgbClr val="FFFFFF"/>
        </a:solidFill>
        <a:ln w="1" cmpd="sng">
          <a:noFill/>
        </a:ln>
      </xdr:spPr>
      <xdr:txBody>
        <a:bodyPr vertOverflow="clip" wrap="square" lIns="36576" tIns="27432" rIns="0" bIns="0"/>
        <a:p>
          <a:pPr algn="l">
            <a:defRPr/>
          </a:pPr>
          <a:r>
            <a:rPr lang="en-US" cap="none" sz="1100" b="1" i="0" u="sng" baseline="0">
              <a:solidFill>
                <a:srgbClr val="000000"/>
              </a:solidFill>
              <a:latin typeface="Arial"/>
              <a:ea typeface="Arial"/>
              <a:cs typeface="Arial"/>
            </a:rPr>
            <a:t>F</a:t>
          </a:r>
          <a:r>
            <a:rPr lang="en-US" cap="none" sz="1100" b="0" i="0" u="sng" baseline="0">
              <a:solidFill>
                <a:srgbClr val="000000"/>
              </a:solidFill>
              <a:latin typeface="Arial"/>
              <a:ea typeface="Arial"/>
              <a:cs typeface="Arial"/>
            </a:rPr>
            <a:t>ield </a:t>
          </a:r>
          <a:r>
            <a:rPr lang="en-US" cap="none" sz="1100" b="1" i="0" u="sng" baseline="0">
              <a:solidFill>
                <a:srgbClr val="000000"/>
              </a:solidFill>
              <a:latin typeface="Arial"/>
              <a:ea typeface="Arial"/>
              <a:cs typeface="Arial"/>
            </a:rPr>
            <a:t>F</a:t>
          </a:r>
          <a:r>
            <a:rPr lang="en-US" cap="none" sz="1100" b="0" i="0" u="sng" baseline="0">
              <a:solidFill>
                <a:srgbClr val="000000"/>
              </a:solidFill>
              <a:latin typeface="Arial"/>
              <a:ea typeface="Arial"/>
              <a:cs typeface="Arial"/>
            </a:rPr>
            <a:t>ailure </a:t>
          </a:r>
          <a:r>
            <a:rPr lang="en-US" cap="none" sz="1100" b="1" i="0" u="sng" baseline="0">
              <a:solidFill>
                <a:srgbClr val="000000"/>
              </a:solidFill>
              <a:latin typeface="Arial"/>
              <a:ea typeface="Arial"/>
              <a:cs typeface="Arial"/>
            </a:rPr>
            <a:t>R</a:t>
          </a:r>
          <a:r>
            <a:rPr lang="en-US" cap="none" sz="1100" b="0" i="0" u="sng" baseline="0">
              <a:solidFill>
                <a:srgbClr val="000000"/>
              </a:solidFill>
              <a:latin typeface="Arial"/>
              <a:ea typeface="Arial"/>
              <a:cs typeface="Arial"/>
            </a:rPr>
            <a:t>ate [FFR]</a:t>
          </a:r>
          <a:r>
            <a:rPr lang="en-US" cap="none" sz="1100" b="0" i="0" u="none" baseline="0">
              <a:solidFill>
                <a:srgbClr val="000000"/>
              </a:solidFill>
              <a:latin typeface="Arial"/>
              <a:ea typeface="Arial"/>
              <a:cs typeface="Arial"/>
            </a:rPr>
            <a:t> is practically equivalent to the MTBF(Mean Time Between Failure), 
</a:t>
          </a:r>
          <a:r>
            <a:rPr lang="en-US" cap="none" sz="1100" b="0" i="0" u="none" baseline="0">
              <a:solidFill>
                <a:srgbClr val="000000"/>
              </a:solidFill>
              <a:latin typeface="Arial"/>
              <a:ea typeface="Arial"/>
              <a:cs typeface="Arial"/>
            </a:rPr>
            <a:t>in million of Hours and year at 24 hours a day, 7 days a week. 
</a:t>
          </a:r>
          <a:r>
            <a:rPr lang="en-US" cap="none" sz="1000" b="0" i="0" u="none" baseline="0">
              <a:solidFill>
                <a:srgbClr val="000000"/>
              </a:solidFill>
              <a:latin typeface="Arial"/>
              <a:ea typeface="Arial"/>
              <a:cs typeface="Arial"/>
            </a:rPr>
            <a:t>These FFR are gross. There are defined as the ration between the Cumulative producted Modules multiplied by Time and the number of modules returned to Murten for Repair, regardless whether the module is defective or not, if the user has made a mistake or not.
</a:t>
          </a:r>
          <a:r>
            <a:rPr lang="en-US" cap="none" sz="1000" b="0" i="0" u="none" baseline="0">
              <a:solidFill>
                <a:srgbClr val="000000"/>
              </a:solidFill>
              <a:latin typeface="Arial"/>
              <a:ea typeface="Arial"/>
              <a:cs typeface="Arial"/>
            </a:rPr>
            <a:t> </a:t>
          </a:r>
        </a:p>
      </xdr:txBody>
    </xdr:sp>
    <xdr:clientData/>
  </xdr:twoCellAnchor>
  <xdr:twoCellAnchor>
    <xdr:from>
      <xdr:col>11</xdr:col>
      <xdr:colOff>200025</xdr:colOff>
      <xdr:row>2</xdr:row>
      <xdr:rowOff>9525</xdr:rowOff>
    </xdr:from>
    <xdr:to>
      <xdr:col>11</xdr:col>
      <xdr:colOff>200025</xdr:colOff>
      <xdr:row>4</xdr:row>
      <xdr:rowOff>85725</xdr:rowOff>
    </xdr:to>
    <xdr:sp>
      <xdr:nvSpPr>
        <xdr:cNvPr id="2" name="Line 2"/>
        <xdr:cNvSpPr>
          <a:spLocks/>
        </xdr:cNvSpPr>
      </xdr:nvSpPr>
      <xdr:spPr>
        <a:xfrm>
          <a:off x="6419850" y="1076325"/>
          <a:ext cx="0" cy="40005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142875</xdr:colOff>
      <xdr:row>7</xdr:row>
      <xdr:rowOff>0</xdr:rowOff>
    </xdr:from>
    <xdr:to>
      <xdr:col>17</xdr:col>
      <xdr:colOff>0</xdr:colOff>
      <xdr:row>11</xdr:row>
      <xdr:rowOff>171450</xdr:rowOff>
    </xdr:to>
    <xdr:sp>
      <xdr:nvSpPr>
        <xdr:cNvPr id="3" name="Text Box 3"/>
        <xdr:cNvSpPr txBox="1">
          <a:spLocks noChangeArrowheads="1"/>
        </xdr:cNvSpPr>
      </xdr:nvSpPr>
      <xdr:spPr>
        <a:xfrm>
          <a:off x="7258050" y="1885950"/>
          <a:ext cx="2609850" cy="1447800"/>
        </a:xfrm>
        <a:prstGeom prst="rect">
          <a:avLst/>
        </a:prstGeom>
        <a:solidFill>
          <a:srgbClr val="FFFFFF"/>
        </a:solidFill>
        <a:ln w="9525" cmpd="sng">
          <a:solidFill>
            <a:srgbClr val="0000FF"/>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Availibility</a:t>
          </a:r>
          <a:r>
            <a:rPr lang="en-US" cap="none" sz="1000" b="0" i="0" u="none" baseline="0">
              <a:solidFill>
                <a:srgbClr val="000000"/>
              </a:solidFill>
              <a:latin typeface="Arial"/>
              <a:ea typeface="Arial"/>
              <a:cs typeface="Arial"/>
            </a:rPr>
            <a:t>=FFR / (FFR + Rtime)</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Availability</a:t>
          </a:r>
          <a:r>
            <a:rPr lang="en-US" cap="none" sz="1000" b="0" i="0" u="none" baseline="0">
              <a:solidFill>
                <a:srgbClr val="000000"/>
              </a:solidFill>
              <a:latin typeface="Arial"/>
              <a:ea typeface="Arial"/>
              <a:cs typeface="Arial"/>
            </a:rPr>
            <a:t> is based on 
</a:t>
          </a:r>
          <a:r>
            <a:rPr lang="en-US" cap="none" sz="1000" b="0" i="0" u="none" baseline="0">
              <a:solidFill>
                <a:srgbClr val="000000"/>
              </a:solidFill>
              <a:latin typeface="Arial"/>
              <a:ea typeface="Arial"/>
              <a:cs typeface="Arial"/>
            </a:rPr>
            <a:t>- the condition where the customer is supposed to have spare modules 
</a:t>
          </a:r>
          <a:r>
            <a:rPr lang="en-US" cap="none" sz="1000" b="0" i="0" u="none" baseline="0">
              <a:solidFill>
                <a:srgbClr val="000000"/>
              </a:solidFill>
              <a:latin typeface="Arial"/>
              <a:ea typeface="Arial"/>
              <a:cs typeface="Arial"/>
            </a:rPr>
            <a:t>- so an estimated 'Repair time' of 4 hours to localize and replaced the defective module can be applied.
</a:t>
          </a:r>
          <a:r>
            <a:rPr lang="en-US" cap="none" sz="1000" b="0" i="0" u="none" baseline="0">
              <a:solidFill>
                <a:srgbClr val="000000"/>
              </a:solidFill>
              <a:latin typeface="Arial"/>
              <a:ea typeface="Arial"/>
              <a:cs typeface="Arial"/>
            </a:rPr>
            <a:t>
</a:t>
          </a:r>
        </a:p>
      </xdr:txBody>
    </xdr:sp>
    <xdr:clientData/>
  </xdr:twoCellAnchor>
  <xdr:twoCellAnchor>
    <xdr:from>
      <xdr:col>4</xdr:col>
      <xdr:colOff>219075</xdr:colOff>
      <xdr:row>2</xdr:row>
      <xdr:rowOff>9525</xdr:rowOff>
    </xdr:from>
    <xdr:to>
      <xdr:col>4</xdr:col>
      <xdr:colOff>219075</xdr:colOff>
      <xdr:row>4</xdr:row>
      <xdr:rowOff>85725</xdr:rowOff>
    </xdr:to>
    <xdr:sp>
      <xdr:nvSpPr>
        <xdr:cNvPr id="4" name="Line 4"/>
        <xdr:cNvSpPr>
          <a:spLocks/>
        </xdr:cNvSpPr>
      </xdr:nvSpPr>
      <xdr:spPr>
        <a:xfrm>
          <a:off x="2647950" y="1076325"/>
          <a:ext cx="0" cy="4000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495300</xdr:colOff>
      <xdr:row>2</xdr:row>
      <xdr:rowOff>95250</xdr:rowOff>
    </xdr:from>
    <xdr:to>
      <xdr:col>15</xdr:col>
      <xdr:colOff>152400</xdr:colOff>
      <xdr:row>4</xdr:row>
      <xdr:rowOff>9525</xdr:rowOff>
    </xdr:to>
    <xdr:sp>
      <xdr:nvSpPr>
        <xdr:cNvPr id="5" name="Freeform 6"/>
        <xdr:cNvSpPr>
          <a:spLocks/>
        </xdr:cNvSpPr>
      </xdr:nvSpPr>
      <xdr:spPr>
        <a:xfrm>
          <a:off x="8248650" y="1162050"/>
          <a:ext cx="466725" cy="238125"/>
        </a:xfrm>
        <a:custGeom>
          <a:pathLst>
            <a:path h="25" w="49">
              <a:moveTo>
                <a:pt x="20" y="1"/>
              </a:moveTo>
              <a:cubicBezTo>
                <a:pt x="24" y="1"/>
                <a:pt x="40" y="0"/>
                <a:pt x="44" y="2"/>
              </a:cubicBezTo>
              <a:cubicBezTo>
                <a:pt x="48" y="4"/>
                <a:pt x="49" y="9"/>
                <a:pt x="42" y="13"/>
              </a:cubicBezTo>
              <a:cubicBezTo>
                <a:pt x="35" y="17"/>
                <a:pt x="9" y="23"/>
                <a:pt x="0" y="25"/>
              </a:cubicBezTo>
            </a:path>
          </a:pathLst>
        </a:cu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533400</xdr:colOff>
      <xdr:row>2</xdr:row>
      <xdr:rowOff>85725</xdr:rowOff>
    </xdr:from>
    <xdr:to>
      <xdr:col>8</xdr:col>
      <xdr:colOff>180975</xdr:colOff>
      <xdr:row>4</xdr:row>
      <xdr:rowOff>0</xdr:rowOff>
    </xdr:to>
    <xdr:sp>
      <xdr:nvSpPr>
        <xdr:cNvPr id="6" name="Freeform 7"/>
        <xdr:cNvSpPr>
          <a:spLocks/>
        </xdr:cNvSpPr>
      </xdr:nvSpPr>
      <xdr:spPr>
        <a:xfrm>
          <a:off x="4495800" y="1152525"/>
          <a:ext cx="466725" cy="238125"/>
        </a:xfrm>
        <a:custGeom>
          <a:pathLst>
            <a:path h="25" w="49">
              <a:moveTo>
                <a:pt x="20" y="1"/>
              </a:moveTo>
              <a:cubicBezTo>
                <a:pt x="24" y="1"/>
                <a:pt x="40" y="0"/>
                <a:pt x="44" y="2"/>
              </a:cubicBezTo>
              <a:cubicBezTo>
                <a:pt x="48" y="4"/>
                <a:pt x="49" y="9"/>
                <a:pt x="42" y="13"/>
              </a:cubicBezTo>
              <a:cubicBezTo>
                <a:pt x="35" y="17"/>
                <a:pt x="9" y="23"/>
                <a:pt x="0" y="25"/>
              </a:cubicBezTo>
            </a:path>
          </a:pathLst>
        </a:cu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7</xdr:row>
      <xdr:rowOff>19050</xdr:rowOff>
    </xdr:from>
    <xdr:to>
      <xdr:col>10</xdr:col>
      <xdr:colOff>85725</xdr:colOff>
      <xdr:row>9</xdr:row>
      <xdr:rowOff>342900</xdr:rowOff>
    </xdr:to>
    <xdr:sp>
      <xdr:nvSpPr>
        <xdr:cNvPr id="7" name="Text Box 8"/>
        <xdr:cNvSpPr txBox="1">
          <a:spLocks noChangeArrowheads="1"/>
        </xdr:cNvSpPr>
      </xdr:nvSpPr>
      <xdr:spPr>
        <a:xfrm>
          <a:off x="3419475" y="1905000"/>
          <a:ext cx="2771775" cy="1047750"/>
        </a:xfrm>
        <a:prstGeom prst="rect">
          <a:avLst/>
        </a:prstGeom>
        <a:solidFill>
          <a:srgbClr val="FFFFFF"/>
        </a:solidFill>
        <a:ln w="9525" cmpd="sng">
          <a:solidFill>
            <a:srgbClr val="000000"/>
          </a:solidFill>
          <a:headEnd type="none"/>
          <a:tailEnd type="none"/>
        </a:ln>
      </xdr:spPr>
      <xdr:txBody>
        <a:bodyPr vertOverflow="clip" wrap="square" lIns="0" tIns="27432" rIns="36576" bIns="0"/>
        <a:p>
          <a:pPr algn="r">
            <a:defRPr/>
          </a:pPr>
          <a:r>
            <a:rPr lang="en-US" cap="none" sz="1000" b="0" i="0" u="none" baseline="0">
              <a:solidFill>
                <a:srgbClr val="000000"/>
              </a:solidFill>
              <a:latin typeface="Arial"/>
              <a:ea typeface="Arial"/>
              <a:cs typeface="Arial"/>
            </a:rPr>
            <a:t>Chose in function of operating temperature </a:t>
          </a:r>
          <a:r>
            <a:rPr lang="en-US" cap="none" sz="1000" b="1" i="0" u="none" baseline="0">
              <a:solidFill>
                <a:srgbClr val="000000"/>
              </a:solidFill>
              <a:latin typeface="Arial"/>
              <a:ea typeface="Arial"/>
              <a:cs typeface="Arial"/>
            </a:rPr>
            <a:t>35°C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50°C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65°C</a:t>
          </a:r>
        </a:p>
      </xdr:txBody>
    </xdr:sp>
    <xdr:clientData/>
  </xdr:twoCellAnchor>
  <xdr:twoCellAnchor>
    <xdr:from>
      <xdr:col>6</xdr:col>
      <xdr:colOff>114300</xdr:colOff>
      <xdr:row>12</xdr:row>
      <xdr:rowOff>28575</xdr:rowOff>
    </xdr:from>
    <xdr:to>
      <xdr:col>10</xdr:col>
      <xdr:colOff>104775</xdr:colOff>
      <xdr:row>18</xdr:row>
      <xdr:rowOff>28575</xdr:rowOff>
    </xdr:to>
    <xdr:sp>
      <xdr:nvSpPr>
        <xdr:cNvPr id="8" name="Text Box 9"/>
        <xdr:cNvSpPr txBox="1">
          <a:spLocks noChangeArrowheads="1"/>
        </xdr:cNvSpPr>
      </xdr:nvSpPr>
      <xdr:spPr>
        <a:xfrm>
          <a:off x="3438525" y="3581400"/>
          <a:ext cx="2771775" cy="1000125"/>
        </a:xfrm>
        <a:prstGeom prst="rect">
          <a:avLst/>
        </a:prstGeom>
        <a:solidFill>
          <a:srgbClr val="FFFFFF"/>
        </a:solidFill>
        <a:ln w="9525" cmpd="sng">
          <a:solidFill>
            <a:srgbClr val="000000"/>
          </a:solidFill>
          <a:headEnd type="none"/>
          <a:tailEnd type="none"/>
        </a:ln>
      </xdr:spPr>
      <xdr:txBody>
        <a:bodyPr vertOverflow="clip" wrap="square" lIns="0" tIns="27432" rIns="36576" bIns="0"/>
        <a:p>
          <a:pPr algn="r">
            <a:defRPr/>
          </a:pPr>
          <a:r>
            <a:rPr lang="en-US" cap="none" sz="1000" b="0" i="0" u="none" baseline="0">
              <a:solidFill>
                <a:srgbClr val="000000"/>
              </a:solidFill>
              <a:latin typeface="Arial"/>
              <a:ea typeface="Arial"/>
              <a:cs typeface="Arial"/>
            </a:rPr>
            <a:t>Equivalent I/O for PCD3.M90</a:t>
          </a:r>
        </a:p>
      </xdr:txBody>
    </xdr:sp>
    <xdr:clientData/>
  </xdr:twoCellAnchor>
  <xdr:twoCellAnchor editAs="oneCell">
    <xdr:from>
      <xdr:col>16</xdr:col>
      <xdr:colOff>0</xdr:colOff>
      <xdr:row>0</xdr:row>
      <xdr:rowOff>0</xdr:rowOff>
    </xdr:from>
    <xdr:to>
      <xdr:col>17</xdr:col>
      <xdr:colOff>676275</xdr:colOff>
      <xdr:row>0</xdr:row>
      <xdr:rowOff>466725</xdr:rowOff>
    </xdr:to>
    <xdr:pic>
      <xdr:nvPicPr>
        <xdr:cNvPr id="9" name="Grafik 19"/>
        <xdr:cNvPicPr preferRelativeResize="1">
          <a:picLocks noChangeAspect="1"/>
        </xdr:cNvPicPr>
      </xdr:nvPicPr>
      <xdr:blipFill>
        <a:blip r:embed="rId1"/>
        <a:stretch>
          <a:fillRect/>
        </a:stretch>
      </xdr:blipFill>
      <xdr:spPr>
        <a:xfrm>
          <a:off x="9334500" y="0"/>
          <a:ext cx="120967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0</xdr:colOff>
      <xdr:row>1</xdr:row>
      <xdr:rowOff>0</xdr:rowOff>
    </xdr:to>
    <xdr:sp>
      <xdr:nvSpPr>
        <xdr:cNvPr id="1" name="Texte 1"/>
        <xdr:cNvSpPr txBox="1">
          <a:spLocks noChangeArrowheads="1"/>
        </xdr:cNvSpPr>
      </xdr:nvSpPr>
      <xdr:spPr>
        <a:xfrm>
          <a:off x="0" y="0"/>
          <a:ext cx="9486900" cy="895350"/>
        </a:xfrm>
        <a:prstGeom prst="rect">
          <a:avLst/>
        </a:prstGeom>
        <a:solidFill>
          <a:srgbClr val="FFFFFF"/>
        </a:solidFill>
        <a:ln w="1" cmpd="sng">
          <a:noFill/>
        </a:ln>
      </xdr:spPr>
      <xdr:txBody>
        <a:bodyPr vertOverflow="clip" wrap="square" lIns="36576" tIns="27432" rIns="0" bIns="0"/>
        <a:p>
          <a:pPr algn="l">
            <a:defRPr/>
          </a:pPr>
          <a:r>
            <a:rPr lang="en-US" cap="none" sz="1100" b="1" i="0" u="sng" baseline="0">
              <a:solidFill>
                <a:srgbClr val="000000"/>
              </a:solidFill>
              <a:latin typeface="Arial"/>
              <a:ea typeface="Arial"/>
              <a:cs typeface="Arial"/>
            </a:rPr>
            <a:t>F</a:t>
          </a:r>
          <a:r>
            <a:rPr lang="en-US" cap="none" sz="1100" b="0" i="0" u="sng" baseline="0">
              <a:solidFill>
                <a:srgbClr val="000000"/>
              </a:solidFill>
              <a:latin typeface="Arial"/>
              <a:ea typeface="Arial"/>
              <a:cs typeface="Arial"/>
            </a:rPr>
            <a:t>ield </a:t>
          </a:r>
          <a:r>
            <a:rPr lang="en-US" cap="none" sz="1100" b="1" i="0" u="sng" baseline="0">
              <a:solidFill>
                <a:srgbClr val="000000"/>
              </a:solidFill>
              <a:latin typeface="Arial"/>
              <a:ea typeface="Arial"/>
              <a:cs typeface="Arial"/>
            </a:rPr>
            <a:t>F</a:t>
          </a:r>
          <a:r>
            <a:rPr lang="en-US" cap="none" sz="1100" b="0" i="0" u="sng" baseline="0">
              <a:solidFill>
                <a:srgbClr val="000000"/>
              </a:solidFill>
              <a:latin typeface="Arial"/>
              <a:ea typeface="Arial"/>
              <a:cs typeface="Arial"/>
            </a:rPr>
            <a:t>ailure </a:t>
          </a:r>
          <a:r>
            <a:rPr lang="en-US" cap="none" sz="1100" b="1" i="0" u="sng" baseline="0">
              <a:solidFill>
                <a:srgbClr val="000000"/>
              </a:solidFill>
              <a:latin typeface="Arial"/>
              <a:ea typeface="Arial"/>
              <a:cs typeface="Arial"/>
            </a:rPr>
            <a:t>R</a:t>
          </a:r>
          <a:r>
            <a:rPr lang="en-US" cap="none" sz="1100" b="0" i="0" u="sng" baseline="0">
              <a:solidFill>
                <a:srgbClr val="000000"/>
              </a:solidFill>
              <a:latin typeface="Arial"/>
              <a:ea typeface="Arial"/>
              <a:cs typeface="Arial"/>
            </a:rPr>
            <a:t>ate [FFR]</a:t>
          </a:r>
          <a:r>
            <a:rPr lang="en-US" cap="none" sz="1100" b="0" i="0" u="none" baseline="0">
              <a:solidFill>
                <a:srgbClr val="000000"/>
              </a:solidFill>
              <a:latin typeface="Arial"/>
              <a:ea typeface="Arial"/>
              <a:cs typeface="Arial"/>
            </a:rPr>
            <a:t> is practically equivalent to the MTBF(Mean Time Between Failure), 
</a:t>
          </a:r>
          <a:r>
            <a:rPr lang="en-US" cap="none" sz="1100" b="0" i="0" u="none" baseline="0">
              <a:solidFill>
                <a:srgbClr val="000000"/>
              </a:solidFill>
              <a:latin typeface="Arial"/>
              <a:ea typeface="Arial"/>
              <a:cs typeface="Arial"/>
            </a:rPr>
            <a:t>in million of Hours and year at 24 hours a day, 7 days a week. 
</a:t>
          </a:r>
          <a:r>
            <a:rPr lang="en-US" cap="none" sz="1000" b="0" i="0" u="none" baseline="0">
              <a:solidFill>
                <a:srgbClr val="000000"/>
              </a:solidFill>
              <a:latin typeface="Arial"/>
              <a:ea typeface="Arial"/>
              <a:cs typeface="Arial"/>
            </a:rPr>
            <a:t>These FFR are gross. There are defined as the ration between the Cumulative producted Modules multiplied by Time and the number of modules returned to Murten for Repair, regardless whether the module is defective or not, if the user has made a mistake or not.
</a:t>
          </a:r>
          <a:r>
            <a:rPr lang="en-US" cap="none" sz="1000" b="0" i="0" u="none" baseline="0">
              <a:solidFill>
                <a:srgbClr val="000000"/>
              </a:solidFill>
              <a:latin typeface="Arial"/>
              <a:ea typeface="Arial"/>
              <a:cs typeface="Arial"/>
            </a:rPr>
            <a:t> </a:t>
          </a:r>
        </a:p>
      </xdr:txBody>
    </xdr:sp>
    <xdr:clientData/>
  </xdr:twoCellAnchor>
  <xdr:twoCellAnchor>
    <xdr:from>
      <xdr:col>11</xdr:col>
      <xdr:colOff>200025</xdr:colOff>
      <xdr:row>2</xdr:row>
      <xdr:rowOff>9525</xdr:rowOff>
    </xdr:from>
    <xdr:to>
      <xdr:col>11</xdr:col>
      <xdr:colOff>200025</xdr:colOff>
      <xdr:row>4</xdr:row>
      <xdr:rowOff>85725</xdr:rowOff>
    </xdr:to>
    <xdr:sp>
      <xdr:nvSpPr>
        <xdr:cNvPr id="2" name="Line 2"/>
        <xdr:cNvSpPr>
          <a:spLocks/>
        </xdr:cNvSpPr>
      </xdr:nvSpPr>
      <xdr:spPr>
        <a:xfrm>
          <a:off x="6419850" y="1076325"/>
          <a:ext cx="0" cy="40005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142875</xdr:colOff>
      <xdr:row>7</xdr:row>
      <xdr:rowOff>0</xdr:rowOff>
    </xdr:from>
    <xdr:to>
      <xdr:col>17</xdr:col>
      <xdr:colOff>0</xdr:colOff>
      <xdr:row>16</xdr:row>
      <xdr:rowOff>0</xdr:rowOff>
    </xdr:to>
    <xdr:sp>
      <xdr:nvSpPr>
        <xdr:cNvPr id="3" name="Text Box 3"/>
        <xdr:cNvSpPr txBox="1">
          <a:spLocks noChangeArrowheads="1"/>
        </xdr:cNvSpPr>
      </xdr:nvSpPr>
      <xdr:spPr>
        <a:xfrm>
          <a:off x="7258050" y="2019300"/>
          <a:ext cx="2762250" cy="1457325"/>
        </a:xfrm>
        <a:prstGeom prst="rect">
          <a:avLst/>
        </a:prstGeom>
        <a:solidFill>
          <a:srgbClr val="FFFFFF"/>
        </a:solidFill>
        <a:ln w="9525" cmpd="sng">
          <a:solidFill>
            <a:srgbClr val="0000FF"/>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Availibility</a:t>
          </a:r>
          <a:r>
            <a:rPr lang="en-US" cap="none" sz="1000" b="0" i="0" u="none" baseline="0">
              <a:solidFill>
                <a:srgbClr val="000000"/>
              </a:solidFill>
              <a:latin typeface="Arial"/>
              <a:ea typeface="Arial"/>
              <a:cs typeface="Arial"/>
            </a:rPr>
            <a:t>=FFR / (FFR + Rtime)</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Availability</a:t>
          </a:r>
          <a:r>
            <a:rPr lang="en-US" cap="none" sz="1000" b="0" i="0" u="none" baseline="0">
              <a:solidFill>
                <a:srgbClr val="000000"/>
              </a:solidFill>
              <a:latin typeface="Arial"/>
              <a:ea typeface="Arial"/>
              <a:cs typeface="Arial"/>
            </a:rPr>
            <a:t> is based on 
</a:t>
          </a:r>
          <a:r>
            <a:rPr lang="en-US" cap="none" sz="1000" b="0" i="0" u="none" baseline="0">
              <a:solidFill>
                <a:srgbClr val="000000"/>
              </a:solidFill>
              <a:latin typeface="Arial"/>
              <a:ea typeface="Arial"/>
              <a:cs typeface="Arial"/>
            </a:rPr>
            <a:t>- the condition where the customer is supposed to have spare modules 
</a:t>
          </a:r>
          <a:r>
            <a:rPr lang="en-US" cap="none" sz="1000" b="0" i="0" u="none" baseline="0">
              <a:solidFill>
                <a:srgbClr val="000000"/>
              </a:solidFill>
              <a:latin typeface="Arial"/>
              <a:ea typeface="Arial"/>
              <a:cs typeface="Arial"/>
            </a:rPr>
            <a:t>- so an estimated 'Repair time' of 4 hours to localize and replaced the defective module can be applied.
</a:t>
          </a:r>
          <a:r>
            <a:rPr lang="en-US" cap="none" sz="1000" b="0" i="0" u="none" baseline="0">
              <a:solidFill>
                <a:srgbClr val="000000"/>
              </a:solidFill>
              <a:latin typeface="Arial"/>
              <a:ea typeface="Arial"/>
              <a:cs typeface="Arial"/>
            </a:rPr>
            <a:t>
</a:t>
          </a:r>
        </a:p>
      </xdr:txBody>
    </xdr:sp>
    <xdr:clientData/>
  </xdr:twoCellAnchor>
  <xdr:twoCellAnchor>
    <xdr:from>
      <xdr:col>4</xdr:col>
      <xdr:colOff>219075</xdr:colOff>
      <xdr:row>2</xdr:row>
      <xdr:rowOff>9525</xdr:rowOff>
    </xdr:from>
    <xdr:to>
      <xdr:col>4</xdr:col>
      <xdr:colOff>219075</xdr:colOff>
      <xdr:row>4</xdr:row>
      <xdr:rowOff>85725</xdr:rowOff>
    </xdr:to>
    <xdr:sp>
      <xdr:nvSpPr>
        <xdr:cNvPr id="4" name="Line 4"/>
        <xdr:cNvSpPr>
          <a:spLocks/>
        </xdr:cNvSpPr>
      </xdr:nvSpPr>
      <xdr:spPr>
        <a:xfrm>
          <a:off x="2647950" y="1076325"/>
          <a:ext cx="0" cy="4000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495300</xdr:colOff>
      <xdr:row>2</xdr:row>
      <xdr:rowOff>95250</xdr:rowOff>
    </xdr:from>
    <xdr:to>
      <xdr:col>15</xdr:col>
      <xdr:colOff>152400</xdr:colOff>
      <xdr:row>4</xdr:row>
      <xdr:rowOff>9525</xdr:rowOff>
    </xdr:to>
    <xdr:sp>
      <xdr:nvSpPr>
        <xdr:cNvPr id="5" name="Freeform 6"/>
        <xdr:cNvSpPr>
          <a:spLocks/>
        </xdr:cNvSpPr>
      </xdr:nvSpPr>
      <xdr:spPr>
        <a:xfrm>
          <a:off x="8248650" y="1162050"/>
          <a:ext cx="542925" cy="238125"/>
        </a:xfrm>
        <a:custGeom>
          <a:pathLst>
            <a:path h="25" w="49">
              <a:moveTo>
                <a:pt x="20" y="1"/>
              </a:moveTo>
              <a:cubicBezTo>
                <a:pt x="24" y="1"/>
                <a:pt x="40" y="0"/>
                <a:pt x="44" y="2"/>
              </a:cubicBezTo>
              <a:cubicBezTo>
                <a:pt x="48" y="4"/>
                <a:pt x="49" y="9"/>
                <a:pt x="42" y="13"/>
              </a:cubicBezTo>
              <a:cubicBezTo>
                <a:pt x="35" y="17"/>
                <a:pt x="9" y="23"/>
                <a:pt x="0" y="25"/>
              </a:cubicBezTo>
            </a:path>
          </a:pathLst>
        </a:cu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533400</xdr:colOff>
      <xdr:row>2</xdr:row>
      <xdr:rowOff>76200</xdr:rowOff>
    </xdr:from>
    <xdr:to>
      <xdr:col>8</xdr:col>
      <xdr:colOff>180975</xdr:colOff>
      <xdr:row>3</xdr:row>
      <xdr:rowOff>152400</xdr:rowOff>
    </xdr:to>
    <xdr:sp>
      <xdr:nvSpPr>
        <xdr:cNvPr id="6" name="Freeform 7"/>
        <xdr:cNvSpPr>
          <a:spLocks/>
        </xdr:cNvSpPr>
      </xdr:nvSpPr>
      <xdr:spPr>
        <a:xfrm>
          <a:off x="4495800" y="1143000"/>
          <a:ext cx="466725" cy="238125"/>
        </a:xfrm>
        <a:custGeom>
          <a:pathLst>
            <a:path h="25" w="49">
              <a:moveTo>
                <a:pt x="20" y="1"/>
              </a:moveTo>
              <a:cubicBezTo>
                <a:pt x="24" y="1"/>
                <a:pt x="40" y="0"/>
                <a:pt x="44" y="2"/>
              </a:cubicBezTo>
              <a:cubicBezTo>
                <a:pt x="48" y="4"/>
                <a:pt x="49" y="9"/>
                <a:pt x="42" y="13"/>
              </a:cubicBezTo>
              <a:cubicBezTo>
                <a:pt x="35" y="17"/>
                <a:pt x="9" y="23"/>
                <a:pt x="0" y="25"/>
              </a:cubicBezTo>
            </a:path>
          </a:pathLst>
        </a:cu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16</xdr:col>
      <xdr:colOff>0</xdr:colOff>
      <xdr:row>0</xdr:row>
      <xdr:rowOff>0</xdr:rowOff>
    </xdr:from>
    <xdr:to>
      <xdr:col>17</xdr:col>
      <xdr:colOff>676275</xdr:colOff>
      <xdr:row>0</xdr:row>
      <xdr:rowOff>466725</xdr:rowOff>
    </xdr:to>
    <xdr:pic>
      <xdr:nvPicPr>
        <xdr:cNvPr id="7" name="Grafik 19"/>
        <xdr:cNvPicPr preferRelativeResize="1">
          <a:picLocks noChangeAspect="1"/>
        </xdr:cNvPicPr>
      </xdr:nvPicPr>
      <xdr:blipFill>
        <a:blip r:embed="rId1"/>
        <a:stretch>
          <a:fillRect/>
        </a:stretch>
      </xdr:blipFill>
      <xdr:spPr>
        <a:xfrm>
          <a:off x="9486900" y="0"/>
          <a:ext cx="12096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8"/>
  <sheetViews>
    <sheetView showGridLines="0" zoomScalePageLayoutView="0" workbookViewId="0" topLeftCell="A1">
      <selection activeCell="Q1" sqref="Q1"/>
    </sheetView>
  </sheetViews>
  <sheetFormatPr defaultColWidth="11.421875" defaultRowHeight="12.75"/>
  <cols>
    <col min="3" max="3" width="11.421875" style="104" customWidth="1"/>
    <col min="4" max="4" width="11.421875" style="101" customWidth="1"/>
    <col min="5" max="5" width="11.421875" style="102" customWidth="1"/>
  </cols>
  <sheetData>
    <row r="1" spans="1:3" ht="12.75">
      <c r="A1" s="99" t="s">
        <v>57</v>
      </c>
      <c r="C1" s="100" t="s">
        <v>58</v>
      </c>
    </row>
    <row r="2" ht="12.75">
      <c r="A2" s="103" t="s">
        <v>59</v>
      </c>
    </row>
    <row r="3" spans="3:6" ht="12.75">
      <c r="C3" s="105" t="s">
        <v>60</v>
      </c>
      <c r="D3" s="106" t="s">
        <v>61</v>
      </c>
      <c r="E3" s="107" t="s">
        <v>62</v>
      </c>
      <c r="F3" s="108" t="s">
        <v>63</v>
      </c>
    </row>
    <row r="4" spans="3:6" ht="12.75">
      <c r="C4" s="109">
        <v>1175</v>
      </c>
      <c r="D4" s="110">
        <f>1/C4/0.000000001</f>
        <v>851063.829787234</v>
      </c>
      <c r="E4" s="111">
        <f>D4/365/24</f>
        <v>97.1534052268532</v>
      </c>
      <c r="F4" s="112">
        <f>D4/24</f>
        <v>35460.99290780142</v>
      </c>
    </row>
    <row r="5" spans="3:6" ht="12.75">
      <c r="C5" s="109">
        <v>2003.16</v>
      </c>
      <c r="D5" s="110">
        <f>1/C5/0.000000001</f>
        <v>499211.246230955</v>
      </c>
      <c r="E5" s="111">
        <f>D5/365/24</f>
        <v>56.98758518618208</v>
      </c>
      <c r="F5" s="112">
        <f>D5/24</f>
        <v>20800.46859295646</v>
      </c>
    </row>
    <row r="6" spans="3:6" ht="12.75">
      <c r="C6" s="113">
        <v>1000</v>
      </c>
      <c r="D6" s="110">
        <f>1/C6/0.000000001</f>
        <v>1000000</v>
      </c>
      <c r="E6" s="111">
        <f>D6/365/24</f>
        <v>114.15525114155251</v>
      </c>
      <c r="F6" s="112">
        <f>D6/24</f>
        <v>41666.666666666664</v>
      </c>
    </row>
    <row r="7" spans="3:6" ht="12.75">
      <c r="C7" s="114"/>
      <c r="D7" s="115"/>
      <c r="E7" s="116"/>
      <c r="F7" s="117"/>
    </row>
    <row r="8" ht="12.75">
      <c r="F8" s="101"/>
    </row>
    <row r="9" ht="12.75">
      <c r="F9" s="101"/>
    </row>
    <row r="10" spans="3:6" ht="12.75">
      <c r="C10" s="105" t="s">
        <v>60</v>
      </c>
      <c r="D10" s="106" t="s">
        <v>61</v>
      </c>
      <c r="E10" s="107" t="s">
        <v>62</v>
      </c>
      <c r="F10" s="108" t="s">
        <v>63</v>
      </c>
    </row>
    <row r="11" spans="3:6" ht="12.75">
      <c r="C11" s="109">
        <f>1000000000/D11</f>
        <v>1176.4705882352941</v>
      </c>
      <c r="D11" s="110">
        <v>850000</v>
      </c>
      <c r="E11" s="111">
        <f>D11/365/24</f>
        <v>97.03196347031964</v>
      </c>
      <c r="F11" s="112">
        <f>D11/24</f>
        <v>35416.666666666664</v>
      </c>
    </row>
    <row r="12" spans="3:6" ht="12.75">
      <c r="C12" s="109">
        <f>1000000000/D12</f>
        <v>1000</v>
      </c>
      <c r="D12" s="110">
        <v>1000000</v>
      </c>
      <c r="E12" s="111">
        <f>D12/365/24</f>
        <v>114.15525114155251</v>
      </c>
      <c r="F12" s="112">
        <f>D12/24</f>
        <v>41666.666666666664</v>
      </c>
    </row>
    <row r="13" spans="3:6" ht="12.75">
      <c r="C13" s="109">
        <f>1000000000/D13</f>
        <v>10000</v>
      </c>
      <c r="D13" s="118">
        <v>100000</v>
      </c>
      <c r="E13" s="111">
        <f>D13/365/24</f>
        <v>11.415525114155251</v>
      </c>
      <c r="F13" s="112">
        <f>D13/24</f>
        <v>4166.666666666667</v>
      </c>
    </row>
    <row r="14" spans="3:6" ht="12.75">
      <c r="C14" s="114"/>
      <c r="D14" s="115"/>
      <c r="E14" s="116"/>
      <c r="F14" s="117"/>
    </row>
    <row r="15" spans="3:6" ht="12.75">
      <c r="C15" s="119"/>
      <c r="D15" s="120"/>
      <c r="E15" s="121"/>
      <c r="F15" s="120"/>
    </row>
    <row r="16" ht="12.75">
      <c r="F16" s="101"/>
    </row>
    <row r="17" spans="3:6" ht="12.75">
      <c r="C17" s="105" t="s">
        <v>60</v>
      </c>
      <c r="D17" s="106" t="s">
        <v>61</v>
      </c>
      <c r="E17" s="107" t="s">
        <v>62</v>
      </c>
      <c r="F17" s="108" t="s">
        <v>63</v>
      </c>
    </row>
    <row r="18" spans="3:6" ht="12.75">
      <c r="C18" s="109">
        <f>1000000000/D18</f>
        <v>1176.4705882352941</v>
      </c>
      <c r="D18" s="110">
        <v>850000</v>
      </c>
      <c r="E18" s="111">
        <f>D18/365/24</f>
        <v>97.03196347031964</v>
      </c>
      <c r="F18" s="112">
        <f>D18/24</f>
        <v>35416.666666666664</v>
      </c>
    </row>
    <row r="19" spans="3:6" ht="12.75">
      <c r="C19" s="109">
        <f>1000000000/D19</f>
        <v>3469.764472387615</v>
      </c>
      <c r="D19" s="110">
        <f>E19*24*365</f>
        <v>288203.99999999994</v>
      </c>
      <c r="E19" s="111">
        <v>32.9</v>
      </c>
      <c r="F19" s="112">
        <f>D19/24</f>
        <v>12008.499999999998</v>
      </c>
    </row>
    <row r="20" spans="3:6" ht="12.75">
      <c r="C20" s="109">
        <f>1000000000/D20</f>
        <v>1141.552511415525</v>
      </c>
      <c r="D20" s="110">
        <f>E20*24*365</f>
        <v>876000</v>
      </c>
      <c r="E20" s="122">
        <v>100</v>
      </c>
      <c r="F20" s="112">
        <f>D20/24</f>
        <v>36500</v>
      </c>
    </row>
    <row r="21" spans="3:9" ht="12.75">
      <c r="C21" s="114"/>
      <c r="D21" s="115"/>
      <c r="E21" s="116"/>
      <c r="F21" s="117"/>
      <c r="H21" s="123"/>
      <c r="I21" s="123"/>
    </row>
    <row r="22" spans="6:9" ht="12.75">
      <c r="F22" s="101"/>
      <c r="H22" s="123"/>
      <c r="I22" s="123"/>
    </row>
    <row r="23" spans="6:9" ht="12.75">
      <c r="F23" s="101"/>
      <c r="H23" s="123"/>
      <c r="I23" s="123"/>
    </row>
    <row r="24" spans="6:9" ht="12.75">
      <c r="F24" s="101"/>
      <c r="H24" s="123"/>
      <c r="I24" s="123"/>
    </row>
    <row r="25" spans="6:9" ht="12.75">
      <c r="F25" s="101"/>
      <c r="H25" s="124"/>
      <c r="I25" s="123"/>
    </row>
    <row r="26" spans="6:9" ht="12.75">
      <c r="F26" s="101"/>
      <c r="H26" s="125"/>
      <c r="I26" s="123"/>
    </row>
    <row r="27" spans="6:9" ht="12.75">
      <c r="F27" s="101"/>
      <c r="H27" s="126"/>
      <c r="I27" s="123"/>
    </row>
    <row r="28" spans="8:9" ht="12.75">
      <c r="H28" s="127"/>
      <c r="I28" s="123"/>
    </row>
  </sheetData>
  <sheetProtection sheet="1" objects="1" scenarios="1"/>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37"/>
  <sheetViews>
    <sheetView showGridLines="0" tabSelected="1" zoomScalePageLayoutView="0" workbookViewId="0" topLeftCell="A1">
      <pane xSplit="4" ySplit="5" topLeftCell="E6" activePane="bottomRight" state="frozen"/>
      <selection pane="topLeft" activeCell="I17" sqref="I17"/>
      <selection pane="topRight" activeCell="I17" sqref="I17"/>
      <selection pane="bottomLeft" activeCell="I17" sqref="I17"/>
      <selection pane="bottomRight" activeCell="I17" sqref="I17"/>
    </sheetView>
  </sheetViews>
  <sheetFormatPr defaultColWidth="11.421875" defaultRowHeight="12.75"/>
  <cols>
    <col min="1" max="1" width="20.28125" style="1" customWidth="1"/>
    <col min="2" max="2" width="6.7109375" style="1" customWidth="1"/>
    <col min="3" max="3" width="7.7109375" style="1" customWidth="1"/>
    <col min="4" max="4" width="1.7109375" style="1" customWidth="1"/>
    <col min="5" max="5" width="5.140625" style="1" customWidth="1"/>
    <col min="6" max="6" width="8.28125" style="2" customWidth="1"/>
    <col min="7" max="7" width="9.57421875" style="2" customWidth="1"/>
    <col min="8" max="8" width="12.28125" style="3" bestFit="1" customWidth="1"/>
    <col min="9" max="9" width="11.8515625" style="1" bestFit="1" customWidth="1"/>
    <col min="10" max="10" width="8.00390625" style="1" customWidth="1"/>
    <col min="11" max="11" width="1.7109375" style="1" customWidth="1"/>
    <col min="12" max="12" width="5.140625" style="1" customWidth="1"/>
    <col min="13" max="13" width="8.28125" style="2" customWidth="1"/>
    <col min="14" max="14" width="9.57421875" style="2" customWidth="1"/>
    <col min="15" max="15" width="12.140625" style="3" bestFit="1" customWidth="1"/>
    <col min="16" max="16" width="11.57421875" style="1" bestFit="1" customWidth="1"/>
    <col min="17" max="17" width="8.00390625" style="1" customWidth="1"/>
    <col min="18" max="16384" width="11.421875" style="1" customWidth="1"/>
  </cols>
  <sheetData>
    <row r="1" spans="1:18" ht="70.5" customHeight="1">
      <c r="A1" s="9"/>
      <c r="B1" s="9"/>
      <c r="C1" s="9"/>
      <c r="D1" s="9"/>
      <c r="E1" s="9"/>
      <c r="F1" s="10"/>
      <c r="G1" s="10"/>
      <c r="H1" s="11"/>
      <c r="I1" s="9"/>
      <c r="J1" s="9"/>
      <c r="K1" s="9"/>
      <c r="L1" s="9"/>
      <c r="M1" s="10"/>
      <c r="N1" s="10"/>
      <c r="O1" s="11"/>
      <c r="P1" s="9"/>
      <c r="Q1" s="9"/>
      <c r="R1" s="9"/>
    </row>
    <row r="2" spans="1:18" ht="13.5" thickBot="1">
      <c r="A2" s="9"/>
      <c r="B2" s="9"/>
      <c r="C2" s="9"/>
      <c r="D2" s="9"/>
      <c r="E2" s="73" t="s">
        <v>51</v>
      </c>
      <c r="F2" s="10"/>
      <c r="G2" s="10"/>
      <c r="H2" s="11"/>
      <c r="I2" s="9"/>
      <c r="J2" s="16" t="s">
        <v>14</v>
      </c>
      <c r="K2" s="12"/>
      <c r="L2" s="13" t="s">
        <v>11</v>
      </c>
      <c r="M2" s="10"/>
      <c r="N2" s="10"/>
      <c r="O2" s="11"/>
      <c r="P2" s="9"/>
      <c r="Q2" s="18" t="s">
        <v>9</v>
      </c>
      <c r="R2" s="9"/>
    </row>
    <row r="3" spans="1:18" ht="12.75">
      <c r="A3" s="14" t="s">
        <v>15</v>
      </c>
      <c r="B3" s="15"/>
      <c r="C3" s="15"/>
      <c r="D3" s="69"/>
      <c r="E3" s="17"/>
      <c r="F3" s="21" t="s">
        <v>12</v>
      </c>
      <c r="G3" s="22" t="s">
        <v>13</v>
      </c>
      <c r="H3" s="23" t="s">
        <v>5</v>
      </c>
      <c r="I3" s="24"/>
      <c r="J3" s="9"/>
      <c r="K3" s="16"/>
      <c r="L3" s="17"/>
      <c r="M3" s="21" t="s">
        <v>4</v>
      </c>
      <c r="N3" s="22" t="s">
        <v>13</v>
      </c>
      <c r="O3" s="25" t="s">
        <v>5</v>
      </c>
      <c r="P3" s="24"/>
      <c r="Q3" s="9"/>
      <c r="R3" s="9"/>
    </row>
    <row r="4" spans="1:18" ht="12.75">
      <c r="A4" s="19"/>
      <c r="B4" s="20" t="s">
        <v>0</v>
      </c>
      <c r="C4" s="53" t="s">
        <v>2</v>
      </c>
      <c r="D4" s="55"/>
      <c r="E4" s="17"/>
      <c r="F4" s="27"/>
      <c r="G4" s="28"/>
      <c r="H4" s="29"/>
      <c r="I4" s="30"/>
      <c r="J4" s="9"/>
      <c r="K4" s="9"/>
      <c r="L4" s="17"/>
      <c r="M4" s="27"/>
      <c r="N4" s="28"/>
      <c r="O4" s="29"/>
      <c r="P4" s="30"/>
      <c r="Q4" s="9"/>
      <c r="R4" s="9"/>
    </row>
    <row r="5" spans="1:18" ht="13.5" thickBot="1">
      <c r="A5" s="74" t="s">
        <v>28</v>
      </c>
      <c r="B5" s="26"/>
      <c r="C5" s="54" t="s">
        <v>1</v>
      </c>
      <c r="D5" s="70"/>
      <c r="E5" s="17"/>
      <c r="F5" s="32"/>
      <c r="G5" s="33">
        <f>SUM(F6:F31)</f>
        <v>0.06457142857142859</v>
      </c>
      <c r="H5" s="34">
        <f>1/G5</f>
        <v>15.486725663716811</v>
      </c>
      <c r="I5" s="35">
        <f>H5*24*365</f>
        <v>135663.71681415927</v>
      </c>
      <c r="J5" s="36">
        <f>I5/(I5+4)</f>
        <v>0.9999705161987396</v>
      </c>
      <c r="K5" s="9"/>
      <c r="L5" s="17"/>
      <c r="M5" s="32"/>
      <c r="N5" s="33">
        <f>SUM(M6:M31)</f>
        <v>0.0741166145290233</v>
      </c>
      <c r="O5" s="71">
        <f>1/N5</f>
        <v>13.492251452046698</v>
      </c>
      <c r="P5" s="35">
        <f>O5*24*365</f>
        <v>118192.12271992907</v>
      </c>
      <c r="Q5" s="38">
        <f>P5/(P5+4)</f>
        <v>0.9999661579423423</v>
      </c>
      <c r="R5" s="9"/>
    </row>
    <row r="6" spans="1:18" ht="12.75">
      <c r="A6" s="19" t="s">
        <v>41</v>
      </c>
      <c r="B6" s="31">
        <f aca="true" t="shared" si="0" ref="B6:B30">C6*24*365/1000000</f>
        <v>8.76</v>
      </c>
      <c r="C6" s="55">
        <v>1000</v>
      </c>
      <c r="D6" s="55"/>
      <c r="E6" s="56">
        <v>1</v>
      </c>
      <c r="F6" s="32">
        <f aca="true" t="shared" si="1" ref="F6:F31">E6/$C6</f>
        <v>0.001</v>
      </c>
      <c r="G6" s="39"/>
      <c r="H6" s="40"/>
      <c r="I6" s="41"/>
      <c r="J6" s="9"/>
      <c r="K6" s="37"/>
      <c r="L6" s="8">
        <v>1</v>
      </c>
      <c r="M6" s="32">
        <f aca="true" t="shared" si="2" ref="M6:M31">L6/$C6</f>
        <v>0.001</v>
      </c>
      <c r="N6" s="39"/>
      <c r="O6" s="40"/>
      <c r="P6" s="41"/>
      <c r="Q6" s="9"/>
      <c r="R6" s="9"/>
    </row>
    <row r="7" spans="1:18" ht="23.25" customHeight="1">
      <c r="A7" s="19" t="s">
        <v>40</v>
      </c>
      <c r="B7" s="31">
        <f t="shared" si="0"/>
        <v>8.76</v>
      </c>
      <c r="C7" s="55">
        <v>1000</v>
      </c>
      <c r="D7" s="55"/>
      <c r="E7" s="56">
        <v>0</v>
      </c>
      <c r="F7" s="32">
        <f t="shared" si="1"/>
        <v>0</v>
      </c>
      <c r="G7" s="10"/>
      <c r="H7" s="42"/>
      <c r="I7" s="43"/>
      <c r="J7" s="9"/>
      <c r="K7" s="9"/>
      <c r="L7" s="8">
        <v>0</v>
      </c>
      <c r="M7" s="32">
        <f t="shared" si="2"/>
        <v>0</v>
      </c>
      <c r="N7" s="10"/>
      <c r="O7" s="44"/>
      <c r="P7" s="45"/>
      <c r="Q7" s="9"/>
      <c r="R7" s="9"/>
    </row>
    <row r="8" spans="1:18" ht="12.75">
      <c r="A8" s="57" t="s">
        <v>10</v>
      </c>
      <c r="B8" s="58">
        <f t="shared" si="0"/>
        <v>0.6132</v>
      </c>
      <c r="C8" s="59">
        <v>70</v>
      </c>
      <c r="D8" s="59"/>
      <c r="E8" s="66">
        <v>0</v>
      </c>
      <c r="F8" s="61">
        <f t="shared" si="1"/>
        <v>0</v>
      </c>
      <c r="G8" s="62"/>
      <c r="H8" s="63"/>
      <c r="I8" s="64"/>
      <c r="J8" s="65"/>
      <c r="K8" s="65"/>
      <c r="L8" s="60">
        <v>1</v>
      </c>
      <c r="M8" s="61">
        <f t="shared" si="2"/>
        <v>0.014285714285714285</v>
      </c>
      <c r="N8" s="10"/>
      <c r="O8" s="44"/>
      <c r="P8" s="45"/>
      <c r="Q8" s="9"/>
      <c r="R8" s="9"/>
    </row>
    <row r="9" spans="1:18" ht="12.75">
      <c r="A9" s="19" t="s">
        <v>6</v>
      </c>
      <c r="B9" s="31">
        <f t="shared" si="0"/>
        <v>0.5256</v>
      </c>
      <c r="C9" s="55">
        <v>60</v>
      </c>
      <c r="D9" s="55"/>
      <c r="E9" s="56">
        <v>1</v>
      </c>
      <c r="F9" s="32">
        <f t="shared" si="1"/>
        <v>0.016666666666666666</v>
      </c>
      <c r="G9" s="10"/>
      <c r="H9" s="42"/>
      <c r="I9" s="43"/>
      <c r="J9" s="9"/>
      <c r="K9" s="9"/>
      <c r="L9" s="8">
        <v>0</v>
      </c>
      <c r="M9" s="32">
        <f t="shared" si="2"/>
        <v>0</v>
      </c>
      <c r="N9" s="10"/>
      <c r="O9" s="44"/>
      <c r="P9" s="45"/>
      <c r="Q9" s="9"/>
      <c r="R9" s="9"/>
    </row>
    <row r="10" spans="1:18" ht="15">
      <c r="A10" s="68" t="s">
        <v>7</v>
      </c>
      <c r="B10" s="58">
        <f t="shared" si="0"/>
        <v>0.1752</v>
      </c>
      <c r="C10" s="59">
        <v>20</v>
      </c>
      <c r="D10" s="59"/>
      <c r="E10" s="66">
        <v>0</v>
      </c>
      <c r="F10" s="61">
        <f t="shared" si="1"/>
        <v>0</v>
      </c>
      <c r="G10" s="62"/>
      <c r="H10" s="67"/>
      <c r="I10" s="65"/>
      <c r="J10" s="65"/>
      <c r="K10" s="65"/>
      <c r="L10" s="60">
        <v>0</v>
      </c>
      <c r="M10" s="61">
        <f t="shared" si="2"/>
        <v>0</v>
      </c>
      <c r="N10" s="10"/>
      <c r="O10" s="11"/>
      <c r="P10" s="9"/>
      <c r="Q10" s="9"/>
      <c r="R10" s="9"/>
    </row>
    <row r="11" spans="1:18" ht="12.75">
      <c r="A11" s="57" t="s">
        <v>22</v>
      </c>
      <c r="B11" s="58">
        <f t="shared" si="0"/>
        <v>4.38</v>
      </c>
      <c r="C11" s="59">
        <v>500</v>
      </c>
      <c r="D11" s="59"/>
      <c r="E11" s="66">
        <v>3</v>
      </c>
      <c r="F11" s="61">
        <f t="shared" si="1"/>
        <v>0.006</v>
      </c>
      <c r="G11" s="62"/>
      <c r="H11" s="67"/>
      <c r="I11" s="65"/>
      <c r="J11" s="65"/>
      <c r="K11" s="65"/>
      <c r="L11" s="60">
        <v>0</v>
      </c>
      <c r="M11" s="61">
        <f t="shared" si="2"/>
        <v>0</v>
      </c>
      <c r="N11" s="10"/>
      <c r="O11" s="11"/>
      <c r="P11" s="9"/>
      <c r="Q11" s="9"/>
      <c r="R11" s="9"/>
    </row>
    <row r="12" spans="1:18" ht="15">
      <c r="A12" s="19" t="s">
        <v>26</v>
      </c>
      <c r="B12" s="31">
        <f t="shared" si="0"/>
        <v>3.504</v>
      </c>
      <c r="C12" s="55">
        <v>400</v>
      </c>
      <c r="D12" s="55"/>
      <c r="E12" s="56">
        <v>1</v>
      </c>
      <c r="F12" s="32">
        <f t="shared" si="1"/>
        <v>0.0025</v>
      </c>
      <c r="G12" s="10"/>
      <c r="H12" s="11"/>
      <c r="I12" s="9"/>
      <c r="J12" s="9"/>
      <c r="K12" s="9"/>
      <c r="L12" s="8">
        <v>0</v>
      </c>
      <c r="M12" s="32">
        <f t="shared" si="2"/>
        <v>0</v>
      </c>
      <c r="N12" s="10"/>
      <c r="O12" s="11"/>
      <c r="P12" s="9"/>
      <c r="Q12" s="9"/>
      <c r="R12" s="9"/>
    </row>
    <row r="13" spans="1:18" ht="12.75">
      <c r="A13" s="19" t="s">
        <v>16</v>
      </c>
      <c r="B13" s="31">
        <f t="shared" si="0"/>
        <v>6.132</v>
      </c>
      <c r="C13" s="55">
        <v>700</v>
      </c>
      <c r="D13" s="55"/>
      <c r="E13" s="56">
        <v>6</v>
      </c>
      <c r="F13" s="32">
        <f t="shared" si="1"/>
        <v>0.008571428571428572</v>
      </c>
      <c r="G13" s="10"/>
      <c r="H13" s="11"/>
      <c r="I13" s="9"/>
      <c r="J13" s="9"/>
      <c r="K13" s="9"/>
      <c r="L13" s="8">
        <v>0</v>
      </c>
      <c r="M13" s="32">
        <f t="shared" si="2"/>
        <v>0</v>
      </c>
      <c r="N13" s="10"/>
      <c r="O13" s="11"/>
      <c r="P13" s="9"/>
      <c r="Q13" s="9"/>
      <c r="R13" s="9"/>
    </row>
    <row r="14" spans="1:18" ht="12.75">
      <c r="A14" s="57" t="s">
        <v>17</v>
      </c>
      <c r="B14" s="58">
        <f t="shared" si="0"/>
        <v>1.752</v>
      </c>
      <c r="C14" s="59">
        <v>200</v>
      </c>
      <c r="D14" s="59"/>
      <c r="E14" s="66">
        <v>0</v>
      </c>
      <c r="F14" s="61">
        <f t="shared" si="1"/>
        <v>0</v>
      </c>
      <c r="G14" s="62"/>
      <c r="H14" s="67"/>
      <c r="I14" s="65"/>
      <c r="J14" s="65"/>
      <c r="K14" s="65"/>
      <c r="L14" s="60">
        <v>3</v>
      </c>
      <c r="M14" s="61">
        <f t="shared" si="2"/>
        <v>0.015</v>
      </c>
      <c r="N14" s="10"/>
      <c r="O14" s="11"/>
      <c r="P14" s="9"/>
      <c r="Q14" s="9"/>
      <c r="R14" s="9"/>
    </row>
    <row r="15" spans="1:18" ht="12.75">
      <c r="A15" s="19" t="s">
        <v>18</v>
      </c>
      <c r="B15" s="31">
        <f t="shared" si="0"/>
        <v>3.504</v>
      </c>
      <c r="C15" s="55">
        <v>400</v>
      </c>
      <c r="D15" s="55"/>
      <c r="E15" s="56">
        <v>1</v>
      </c>
      <c r="F15" s="32">
        <f t="shared" si="1"/>
        <v>0.0025</v>
      </c>
      <c r="G15" s="10"/>
      <c r="H15" s="11"/>
      <c r="I15" s="9"/>
      <c r="J15" s="9"/>
      <c r="K15" s="9"/>
      <c r="L15" s="8">
        <v>0</v>
      </c>
      <c r="M15" s="32">
        <f t="shared" si="2"/>
        <v>0</v>
      </c>
      <c r="N15" s="10"/>
      <c r="O15" s="11"/>
      <c r="P15" s="9"/>
      <c r="Q15" s="9"/>
      <c r="R15" s="9"/>
    </row>
    <row r="16" spans="1:18" ht="12.75">
      <c r="A16" s="19" t="s">
        <v>19</v>
      </c>
      <c r="B16" s="31">
        <f t="shared" si="0"/>
        <v>2.628</v>
      </c>
      <c r="C16" s="55">
        <v>300</v>
      </c>
      <c r="D16" s="55"/>
      <c r="E16" s="56">
        <v>1</v>
      </c>
      <c r="F16" s="32">
        <f t="shared" si="1"/>
        <v>0.0033333333333333335</v>
      </c>
      <c r="G16" s="10"/>
      <c r="H16" s="11"/>
      <c r="I16" s="9"/>
      <c r="J16" s="9"/>
      <c r="K16" s="9"/>
      <c r="L16" s="8">
        <v>0</v>
      </c>
      <c r="M16" s="32">
        <f t="shared" si="2"/>
        <v>0</v>
      </c>
      <c r="N16" s="10"/>
      <c r="O16" s="11"/>
      <c r="P16" s="9"/>
      <c r="Q16" s="9"/>
      <c r="R16" s="9"/>
    </row>
    <row r="17" spans="1:24" ht="12.75">
      <c r="A17" s="19" t="s">
        <v>20</v>
      </c>
      <c r="B17" s="31">
        <f t="shared" si="0"/>
        <v>3.504</v>
      </c>
      <c r="C17" s="55">
        <v>400</v>
      </c>
      <c r="D17" s="55"/>
      <c r="E17" s="56">
        <v>0</v>
      </c>
      <c r="F17" s="32">
        <f t="shared" si="1"/>
        <v>0</v>
      </c>
      <c r="G17" s="10"/>
      <c r="H17" s="11"/>
      <c r="I17" s="9"/>
      <c r="J17" s="9"/>
      <c r="K17" s="9"/>
      <c r="L17" s="8">
        <v>1</v>
      </c>
      <c r="M17" s="32">
        <f t="shared" si="2"/>
        <v>0.0025</v>
      </c>
      <c r="N17" s="10"/>
      <c r="O17" s="11"/>
      <c r="P17" s="9"/>
      <c r="Q17" s="9"/>
      <c r="R17" s="9"/>
      <c r="S17" s="4"/>
      <c r="T17" s="4"/>
      <c r="U17" s="5"/>
      <c r="V17" s="7"/>
      <c r="W17" s="4"/>
      <c r="X17" s="4"/>
    </row>
    <row r="18" spans="1:24" ht="12.75">
      <c r="A18" s="19" t="s">
        <v>48</v>
      </c>
      <c r="B18" s="31">
        <f t="shared" si="0"/>
        <v>2.628</v>
      </c>
      <c r="C18" s="55">
        <v>300</v>
      </c>
      <c r="D18" s="55"/>
      <c r="E18" s="56">
        <v>0</v>
      </c>
      <c r="F18" s="32">
        <f t="shared" si="1"/>
        <v>0</v>
      </c>
      <c r="G18" s="10"/>
      <c r="H18" s="11"/>
      <c r="I18" s="9"/>
      <c r="J18" s="9"/>
      <c r="K18" s="9"/>
      <c r="L18" s="8">
        <v>0</v>
      </c>
      <c r="M18" s="32">
        <f t="shared" si="2"/>
        <v>0</v>
      </c>
      <c r="N18" s="10"/>
      <c r="O18" s="11"/>
      <c r="P18" s="9"/>
      <c r="Q18" s="9"/>
      <c r="R18" s="9"/>
      <c r="S18" s="4"/>
      <c r="T18" s="4"/>
      <c r="U18" s="5"/>
      <c r="V18" s="7"/>
      <c r="W18" s="4"/>
      <c r="X18" s="4"/>
    </row>
    <row r="19" spans="1:24" ht="12.75">
      <c r="A19" s="19" t="s">
        <v>29</v>
      </c>
      <c r="B19" s="31">
        <f t="shared" si="0"/>
        <v>2.628</v>
      </c>
      <c r="C19" s="55">
        <v>300</v>
      </c>
      <c r="D19" s="55"/>
      <c r="E19" s="56">
        <v>0</v>
      </c>
      <c r="F19" s="32">
        <f t="shared" si="1"/>
        <v>0</v>
      </c>
      <c r="G19" s="10"/>
      <c r="H19" s="11"/>
      <c r="I19" s="9"/>
      <c r="J19" s="9"/>
      <c r="K19" s="9"/>
      <c r="L19" s="8">
        <v>0</v>
      </c>
      <c r="M19" s="32">
        <f t="shared" si="2"/>
        <v>0</v>
      </c>
      <c r="N19" s="10"/>
      <c r="O19" s="11"/>
      <c r="P19" s="9"/>
      <c r="Q19" s="9"/>
      <c r="R19" s="9"/>
      <c r="S19" s="4"/>
      <c r="T19" s="4"/>
      <c r="U19" s="5"/>
      <c r="V19" s="7"/>
      <c r="W19" s="4"/>
      <c r="X19" s="4"/>
    </row>
    <row r="20" spans="1:24" ht="12.75">
      <c r="A20" s="57" t="s">
        <v>3</v>
      </c>
      <c r="B20" s="58">
        <f t="shared" si="0"/>
        <v>2.628</v>
      </c>
      <c r="C20" s="59">
        <v>300</v>
      </c>
      <c r="D20" s="59"/>
      <c r="E20" s="66">
        <v>0</v>
      </c>
      <c r="F20" s="61">
        <f t="shared" si="1"/>
        <v>0</v>
      </c>
      <c r="G20" s="62"/>
      <c r="H20" s="67"/>
      <c r="I20" s="65"/>
      <c r="J20" s="65"/>
      <c r="K20" s="65"/>
      <c r="L20" s="60">
        <v>0</v>
      </c>
      <c r="M20" s="61">
        <f t="shared" si="2"/>
        <v>0</v>
      </c>
      <c r="N20" s="10"/>
      <c r="O20" s="11"/>
      <c r="P20" s="9"/>
      <c r="Q20" s="9"/>
      <c r="R20" s="9"/>
      <c r="S20" s="4"/>
      <c r="T20" s="4"/>
      <c r="U20" s="5"/>
      <c r="V20" s="7"/>
      <c r="W20" s="4"/>
      <c r="X20" s="4"/>
    </row>
    <row r="21" spans="1:24" ht="42.75" customHeight="1">
      <c r="A21" s="72" t="s">
        <v>36</v>
      </c>
      <c r="B21" s="31">
        <f t="shared" si="0"/>
        <v>1.752</v>
      </c>
      <c r="C21" s="55">
        <v>200</v>
      </c>
      <c r="D21" s="55"/>
      <c r="E21" s="56">
        <v>0</v>
      </c>
      <c r="F21" s="32">
        <f t="shared" si="1"/>
        <v>0</v>
      </c>
      <c r="G21" s="10"/>
      <c r="H21" s="11"/>
      <c r="I21" s="9"/>
      <c r="J21" s="9"/>
      <c r="K21" s="9"/>
      <c r="L21" s="8">
        <v>0</v>
      </c>
      <c r="M21" s="32">
        <f t="shared" si="2"/>
        <v>0</v>
      </c>
      <c r="N21" s="10"/>
      <c r="O21" s="11"/>
      <c r="P21" s="9"/>
      <c r="Q21" s="9"/>
      <c r="R21" s="9"/>
      <c r="S21" s="4"/>
      <c r="T21" s="4"/>
      <c r="U21" s="5"/>
      <c r="V21" s="7"/>
      <c r="W21" s="4"/>
      <c r="X21" s="4"/>
    </row>
    <row r="22" spans="1:24" ht="12.75">
      <c r="A22" s="72" t="s">
        <v>30</v>
      </c>
      <c r="B22" s="31">
        <f t="shared" si="0"/>
        <v>8.76</v>
      </c>
      <c r="C22" s="55">
        <v>1000</v>
      </c>
      <c r="D22" s="55"/>
      <c r="E22" s="56">
        <v>2</v>
      </c>
      <c r="F22" s="32">
        <f t="shared" si="1"/>
        <v>0.002</v>
      </c>
      <c r="G22" s="10"/>
      <c r="H22" s="11"/>
      <c r="I22" s="9"/>
      <c r="J22" s="9"/>
      <c r="K22" s="9"/>
      <c r="L22" s="8">
        <v>2</v>
      </c>
      <c r="M22" s="32">
        <f t="shared" si="2"/>
        <v>0.002</v>
      </c>
      <c r="N22" s="10"/>
      <c r="O22" s="11"/>
      <c r="P22" s="9"/>
      <c r="Q22" s="9"/>
      <c r="R22" s="9"/>
      <c r="S22" s="4"/>
      <c r="T22" s="4"/>
      <c r="U22" s="5"/>
      <c r="V22" s="7"/>
      <c r="W22" s="4"/>
      <c r="X22" s="4"/>
    </row>
    <row r="23" spans="1:24" ht="12.75">
      <c r="A23" s="19" t="s">
        <v>21</v>
      </c>
      <c r="B23" s="31">
        <f t="shared" si="0"/>
        <v>0.876</v>
      </c>
      <c r="C23" s="55">
        <v>100</v>
      </c>
      <c r="D23" s="55"/>
      <c r="E23" s="56">
        <v>1</v>
      </c>
      <c r="F23" s="32">
        <f t="shared" si="1"/>
        <v>0.01</v>
      </c>
      <c r="G23" s="10"/>
      <c r="H23" s="11"/>
      <c r="I23" s="9"/>
      <c r="J23" s="9"/>
      <c r="K23" s="9"/>
      <c r="L23" s="8">
        <v>1</v>
      </c>
      <c r="M23" s="32">
        <f t="shared" si="2"/>
        <v>0.01</v>
      </c>
      <c r="N23" s="48"/>
      <c r="O23" s="49"/>
      <c r="P23" s="41"/>
      <c r="Q23" s="41"/>
      <c r="R23" s="9"/>
      <c r="S23" s="4"/>
      <c r="T23" s="4"/>
      <c r="U23" s="5"/>
      <c r="V23" s="7"/>
      <c r="W23" s="4"/>
      <c r="X23" s="4"/>
    </row>
    <row r="24" spans="1:24" ht="12.75">
      <c r="A24" s="19" t="s">
        <v>42</v>
      </c>
      <c r="B24" s="31">
        <f t="shared" si="0"/>
        <v>1.752</v>
      </c>
      <c r="C24" s="55">
        <v>200</v>
      </c>
      <c r="D24" s="55"/>
      <c r="E24" s="56">
        <v>1</v>
      </c>
      <c r="F24" s="32">
        <f t="shared" si="1"/>
        <v>0.005</v>
      </c>
      <c r="G24" s="10"/>
      <c r="H24" s="11"/>
      <c r="I24" s="9"/>
      <c r="J24" s="9"/>
      <c r="K24" s="9"/>
      <c r="L24" s="8">
        <v>1</v>
      </c>
      <c r="M24" s="32">
        <f t="shared" si="2"/>
        <v>0.005</v>
      </c>
      <c r="N24" s="48"/>
      <c r="O24" s="49"/>
      <c r="P24" s="41"/>
      <c r="Q24" s="41"/>
      <c r="R24" s="9"/>
      <c r="S24" s="4"/>
      <c r="T24" s="4"/>
      <c r="U24" s="5"/>
      <c r="V24" s="7"/>
      <c r="W24" s="4"/>
      <c r="X24" s="4"/>
    </row>
    <row r="25" spans="1:24" ht="12.75">
      <c r="A25" s="19" t="s">
        <v>43</v>
      </c>
      <c r="B25" s="31">
        <f>C25*24*365/1000000</f>
        <v>1.752</v>
      </c>
      <c r="C25" s="55">
        <v>200</v>
      </c>
      <c r="D25" s="55"/>
      <c r="E25" s="56">
        <v>1</v>
      </c>
      <c r="F25" s="32">
        <f t="shared" si="1"/>
        <v>0.005</v>
      </c>
      <c r="G25" s="10"/>
      <c r="H25" s="11"/>
      <c r="I25" s="9"/>
      <c r="J25" s="9"/>
      <c r="K25" s="9"/>
      <c r="L25" s="8">
        <v>0</v>
      </c>
      <c r="M25" s="32">
        <f t="shared" si="2"/>
        <v>0</v>
      </c>
      <c r="N25" s="48"/>
      <c r="O25" s="49"/>
      <c r="P25" s="41"/>
      <c r="Q25" s="41"/>
      <c r="R25" s="9"/>
      <c r="S25" s="4"/>
      <c r="T25" s="4"/>
      <c r="U25" s="5"/>
      <c r="V25" s="7"/>
      <c r="W25" s="4"/>
      <c r="X25" s="4"/>
    </row>
    <row r="26" spans="1:24" ht="12.75">
      <c r="A26" s="19" t="s">
        <v>45</v>
      </c>
      <c r="B26" s="31">
        <f>C26*24*365/1000000</f>
        <v>8.76</v>
      </c>
      <c r="C26" s="55">
        <v>1000</v>
      </c>
      <c r="D26" s="55"/>
      <c r="E26" s="56">
        <v>1</v>
      </c>
      <c r="F26" s="32">
        <f t="shared" si="1"/>
        <v>0.001</v>
      </c>
      <c r="G26" s="10"/>
      <c r="H26" s="42"/>
      <c r="I26" s="43"/>
      <c r="J26" s="9"/>
      <c r="K26" s="9"/>
      <c r="L26" s="8">
        <v>0</v>
      </c>
      <c r="M26" s="32">
        <f t="shared" si="2"/>
        <v>0</v>
      </c>
      <c r="N26" s="48"/>
      <c r="O26" s="42"/>
      <c r="P26" s="43"/>
      <c r="Q26" s="41"/>
      <c r="R26" s="9"/>
      <c r="S26" s="4"/>
      <c r="T26" s="4"/>
      <c r="U26" s="5"/>
      <c r="V26" s="7"/>
      <c r="W26" s="4"/>
      <c r="X26" s="4"/>
    </row>
    <row r="27" spans="1:24" ht="12.75">
      <c r="A27" s="19" t="s">
        <v>46</v>
      </c>
      <c r="B27" s="31">
        <f t="shared" si="0"/>
        <v>8.76</v>
      </c>
      <c r="C27" s="55">
        <v>1000</v>
      </c>
      <c r="D27" s="55"/>
      <c r="E27" s="56">
        <v>1</v>
      </c>
      <c r="F27" s="32">
        <f t="shared" si="1"/>
        <v>0.001</v>
      </c>
      <c r="G27" s="10"/>
      <c r="H27" s="42"/>
      <c r="I27" s="43"/>
      <c r="J27" s="9"/>
      <c r="K27" s="9"/>
      <c r="L27" s="8">
        <v>0</v>
      </c>
      <c r="M27" s="32">
        <f t="shared" si="2"/>
        <v>0</v>
      </c>
      <c r="N27" s="48"/>
      <c r="O27" s="42"/>
      <c r="P27" s="43"/>
      <c r="Q27" s="41"/>
      <c r="R27" s="9"/>
      <c r="S27" s="4"/>
      <c r="T27" s="4"/>
      <c r="U27" s="5"/>
      <c r="V27" s="7"/>
      <c r="W27" s="4"/>
      <c r="X27" s="4"/>
    </row>
    <row r="28" spans="1:24" ht="15">
      <c r="A28" s="68" t="s">
        <v>23</v>
      </c>
      <c r="B28" s="58">
        <f t="shared" si="0"/>
        <v>1.752</v>
      </c>
      <c r="C28" s="59">
        <v>200</v>
      </c>
      <c r="D28" s="59"/>
      <c r="E28" s="66">
        <v>0</v>
      </c>
      <c r="F28" s="61">
        <f t="shared" si="1"/>
        <v>0</v>
      </c>
      <c r="G28" s="62"/>
      <c r="H28" s="63"/>
      <c r="I28" s="64"/>
      <c r="J28" s="65"/>
      <c r="K28" s="65"/>
      <c r="L28" s="60">
        <v>0</v>
      </c>
      <c r="M28" s="61">
        <f t="shared" si="2"/>
        <v>0</v>
      </c>
      <c r="N28" s="48"/>
      <c r="O28" s="42"/>
      <c r="P28" s="43"/>
      <c r="Q28" s="41"/>
      <c r="R28" s="9"/>
      <c r="S28" s="4"/>
      <c r="T28" s="4"/>
      <c r="U28" s="5"/>
      <c r="V28" s="7"/>
      <c r="W28" s="4"/>
      <c r="X28" s="4"/>
    </row>
    <row r="29" spans="1:24" ht="12.75">
      <c r="A29" s="46" t="s">
        <v>25</v>
      </c>
      <c r="B29" s="31">
        <f t="shared" si="0"/>
        <v>0.7884</v>
      </c>
      <c r="C29" s="55">
        <v>90</v>
      </c>
      <c r="D29" s="55"/>
      <c r="E29" s="56">
        <v>0</v>
      </c>
      <c r="F29" s="32">
        <f t="shared" si="1"/>
        <v>0</v>
      </c>
      <c r="G29" s="10"/>
      <c r="H29" s="11"/>
      <c r="I29" s="9"/>
      <c r="J29" s="9"/>
      <c r="K29" s="9"/>
      <c r="L29" s="8">
        <v>0</v>
      </c>
      <c r="M29" s="32">
        <f t="shared" si="2"/>
        <v>0</v>
      </c>
      <c r="N29" s="10"/>
      <c r="O29" s="11"/>
      <c r="P29" s="9"/>
      <c r="Q29" s="9"/>
      <c r="R29" s="9"/>
      <c r="S29" s="4"/>
      <c r="T29" s="4"/>
      <c r="U29" s="5"/>
      <c r="V29" s="7"/>
      <c r="W29" s="4"/>
      <c r="X29" s="4"/>
    </row>
    <row r="30" spans="1:24" ht="15">
      <c r="A30" s="68" t="s">
        <v>52</v>
      </c>
      <c r="B30" s="58">
        <f t="shared" si="0"/>
        <v>0.3600360000000001</v>
      </c>
      <c r="C30" s="59">
        <v>41.1</v>
      </c>
      <c r="D30" s="59"/>
      <c r="E30" s="66">
        <v>0</v>
      </c>
      <c r="F30" s="61">
        <f t="shared" si="1"/>
        <v>0</v>
      </c>
      <c r="G30" s="62"/>
      <c r="H30" s="67"/>
      <c r="I30" s="65"/>
      <c r="J30" s="65"/>
      <c r="K30" s="65"/>
      <c r="L30" s="60">
        <v>1</v>
      </c>
      <c r="M30" s="61">
        <f t="shared" si="2"/>
        <v>0.024330900243309</v>
      </c>
      <c r="N30" s="10"/>
      <c r="O30" s="11"/>
      <c r="P30" s="9"/>
      <c r="Q30" s="9"/>
      <c r="R30" s="9"/>
      <c r="S30" s="4"/>
      <c r="T30" s="4"/>
      <c r="U30" s="5"/>
      <c r="V30" s="7"/>
      <c r="W30" s="4"/>
      <c r="X30" s="4"/>
    </row>
    <row r="31" spans="1:24" ht="15">
      <c r="A31" s="46" t="s">
        <v>24</v>
      </c>
      <c r="B31" s="31">
        <f>C31*24*365/1000000</f>
        <v>0.3504</v>
      </c>
      <c r="C31" s="55">
        <v>40</v>
      </c>
      <c r="D31" s="55"/>
      <c r="E31" s="56">
        <v>0</v>
      </c>
      <c r="F31" s="32">
        <f t="shared" si="1"/>
        <v>0</v>
      </c>
      <c r="G31" s="48"/>
      <c r="H31" s="49"/>
      <c r="I31" s="41"/>
      <c r="J31" s="41"/>
      <c r="K31" s="9"/>
      <c r="L31" s="8">
        <v>0</v>
      </c>
      <c r="M31" s="32">
        <f t="shared" si="2"/>
        <v>0</v>
      </c>
      <c r="N31" s="48"/>
      <c r="O31" s="49"/>
      <c r="P31" s="41"/>
      <c r="Q31" s="41"/>
      <c r="R31" s="9"/>
      <c r="S31" s="4"/>
      <c r="T31" s="4"/>
      <c r="U31" s="5"/>
      <c r="V31" s="7"/>
      <c r="W31" s="4"/>
      <c r="X31" s="4"/>
    </row>
    <row r="32" spans="1:22" s="4" customFormat="1" ht="12.75">
      <c r="A32" s="41"/>
      <c r="B32" s="50"/>
      <c r="C32" s="41"/>
      <c r="D32" s="41"/>
      <c r="E32" s="51"/>
      <c r="F32" s="10"/>
      <c r="G32" s="10"/>
      <c r="H32" s="11"/>
      <c r="I32" s="9"/>
      <c r="J32" s="9"/>
      <c r="K32" s="41"/>
      <c r="L32" s="41"/>
      <c r="M32" s="10"/>
      <c r="N32" s="10"/>
      <c r="O32" s="11"/>
      <c r="P32" s="9"/>
      <c r="Q32" s="9"/>
      <c r="R32" s="41"/>
      <c r="U32" s="5"/>
      <c r="V32" s="7"/>
    </row>
    <row r="33" spans="1:18" ht="15">
      <c r="A33" s="52" t="s">
        <v>8</v>
      </c>
      <c r="B33" s="9"/>
      <c r="C33" s="9"/>
      <c r="D33" s="9"/>
      <c r="E33" s="9"/>
      <c r="F33" s="10"/>
      <c r="G33" s="10"/>
      <c r="H33" s="11"/>
      <c r="I33" s="9"/>
      <c r="J33" s="41"/>
      <c r="K33" s="50">
        <f>L33*24*365/1000000</f>
        <v>0</v>
      </c>
      <c r="L33" s="9"/>
      <c r="M33" s="10"/>
      <c r="N33" s="10"/>
      <c r="O33" s="11"/>
      <c r="P33" s="9"/>
      <c r="Q33" s="9"/>
      <c r="R33" s="9"/>
    </row>
    <row r="34" spans="1:18" ht="15">
      <c r="A34" s="52" t="s">
        <v>53</v>
      </c>
      <c r="B34" s="9"/>
      <c r="C34" s="9"/>
      <c r="D34" s="9"/>
      <c r="E34" s="9"/>
      <c r="K34" s="9"/>
      <c r="L34" s="9"/>
      <c r="R34" s="9"/>
    </row>
    <row r="35" ht="15">
      <c r="A35" s="52" t="s">
        <v>27</v>
      </c>
    </row>
    <row r="37" ht="15">
      <c r="A37" s="6"/>
    </row>
  </sheetData>
  <sheetProtection/>
  <conditionalFormatting sqref="E28:E31 L6:L31 E13:E15 E10 E17:E22 E7:E8">
    <cfRule type="cellIs" priority="1" dxfId="0" operator="lessThan" stopIfTrue="1">
      <formula>1</formula>
    </cfRule>
  </conditionalFormatting>
  <printOptions/>
  <pageMargins left="0.2755905511811024" right="0.1968503937007874" top="0.3937007874015748" bottom="0.7480314960629921" header="0.1968503937007874" footer="0.31496062992125984"/>
  <pageSetup horizontalDpi="360" verticalDpi="360" orientation="landscape" paperSize="9" scale="90" r:id="rId2"/>
  <headerFooter alignWithMargins="0">
    <oddFooter>&amp;L&amp;12Quality Management  PCD&amp;8
D. Gumy  printed the &amp;D / &amp;T&amp;C&amp;8File: "&amp;F"  Sheet: "&amp;A"  &amp;12Rev. 3.0a&amp;R&amp;8Page &amp;P / &amp;N</oddFooter>
  </headerFooter>
  <drawing r:id="rId1"/>
</worksheet>
</file>

<file path=xl/worksheets/sheet3.xml><?xml version="1.0" encoding="utf-8"?>
<worksheet xmlns="http://schemas.openxmlformats.org/spreadsheetml/2006/main" xmlns:r="http://schemas.openxmlformats.org/officeDocument/2006/relationships">
  <dimension ref="A1:X33"/>
  <sheetViews>
    <sheetView showGridLines="0" tabSelected="1" zoomScalePageLayoutView="0" workbookViewId="0" topLeftCell="A1">
      <selection activeCell="I17" sqref="I17"/>
    </sheetView>
  </sheetViews>
  <sheetFormatPr defaultColWidth="11.421875" defaultRowHeight="12.75"/>
  <cols>
    <col min="1" max="1" width="20.28125" style="1" customWidth="1"/>
    <col min="2" max="2" width="6.7109375" style="1" customWidth="1"/>
    <col min="3" max="3" width="7.7109375" style="1" customWidth="1"/>
    <col min="4" max="4" width="1.7109375" style="1" customWidth="1"/>
    <col min="5" max="5" width="5.140625" style="1" customWidth="1"/>
    <col min="6" max="6" width="8.28125" style="2" customWidth="1"/>
    <col min="7" max="7" width="9.57421875" style="2" customWidth="1"/>
    <col min="8" max="8" width="12.28125" style="3" bestFit="1" customWidth="1"/>
    <col min="9" max="9" width="11.8515625" style="1" bestFit="1" customWidth="1"/>
    <col min="10" max="10" width="8.00390625" style="1" customWidth="1"/>
    <col min="11" max="11" width="1.7109375" style="1" customWidth="1"/>
    <col min="12" max="12" width="5.140625" style="1" customWidth="1"/>
    <col min="13" max="13" width="8.28125" style="2" customWidth="1"/>
    <col min="14" max="14" width="9.57421875" style="2" customWidth="1"/>
    <col min="15" max="15" width="12.140625" style="3" bestFit="1" customWidth="1"/>
    <col min="16" max="16" width="11.57421875" style="1" bestFit="1" customWidth="1"/>
    <col min="17" max="17" width="8.00390625" style="1" customWidth="1"/>
    <col min="18" max="16384" width="11.421875" style="1" customWidth="1"/>
  </cols>
  <sheetData>
    <row r="1" spans="1:18" ht="70.5" customHeight="1">
      <c r="A1" s="9"/>
      <c r="B1" s="9"/>
      <c r="C1" s="9"/>
      <c r="D1" s="9"/>
      <c r="E1" s="9"/>
      <c r="F1" s="10"/>
      <c r="G1" s="10"/>
      <c r="H1" s="11"/>
      <c r="I1" s="9"/>
      <c r="J1" s="9"/>
      <c r="K1" s="9"/>
      <c r="L1" s="9"/>
      <c r="M1" s="10"/>
      <c r="N1" s="10"/>
      <c r="O1" s="11"/>
      <c r="P1" s="9"/>
      <c r="Q1" s="9"/>
      <c r="R1" s="9"/>
    </row>
    <row r="2" spans="1:18" ht="13.5" thickBot="1">
      <c r="A2" s="9"/>
      <c r="B2" s="9"/>
      <c r="C2" s="9"/>
      <c r="D2" s="9"/>
      <c r="E2" s="73" t="s">
        <v>51</v>
      </c>
      <c r="F2" s="10"/>
      <c r="G2" s="10"/>
      <c r="H2" s="11"/>
      <c r="I2" s="9"/>
      <c r="J2" s="16" t="s">
        <v>14</v>
      </c>
      <c r="K2" s="12"/>
      <c r="L2" s="13" t="s">
        <v>11</v>
      </c>
      <c r="M2" s="10"/>
      <c r="N2" s="10"/>
      <c r="O2" s="11"/>
      <c r="P2" s="9"/>
      <c r="Q2" s="18" t="s">
        <v>9</v>
      </c>
      <c r="R2" s="9"/>
    </row>
    <row r="3" spans="1:18" ht="12.75">
      <c r="A3" s="14" t="s">
        <v>15</v>
      </c>
      <c r="B3" s="15"/>
      <c r="C3" s="15"/>
      <c r="D3" s="69"/>
      <c r="E3" s="17"/>
      <c r="F3" s="21" t="s">
        <v>12</v>
      </c>
      <c r="G3" s="22" t="s">
        <v>13</v>
      </c>
      <c r="H3" s="23" t="s">
        <v>5</v>
      </c>
      <c r="I3" s="24"/>
      <c r="J3" s="9"/>
      <c r="K3" s="16"/>
      <c r="L3" s="17"/>
      <c r="M3" s="21" t="s">
        <v>4</v>
      </c>
      <c r="N3" s="22" t="s">
        <v>13</v>
      </c>
      <c r="O3" s="25" t="s">
        <v>5</v>
      </c>
      <c r="P3" s="24"/>
      <c r="Q3" s="9"/>
      <c r="R3" s="9"/>
    </row>
    <row r="4" spans="1:18" ht="12.75">
      <c r="A4" s="19"/>
      <c r="B4" s="20" t="s">
        <v>0</v>
      </c>
      <c r="C4" s="53" t="s">
        <v>2</v>
      </c>
      <c r="D4" s="55"/>
      <c r="E4" s="17"/>
      <c r="F4" s="27"/>
      <c r="G4" s="28"/>
      <c r="H4" s="29"/>
      <c r="I4" s="30"/>
      <c r="J4" s="9"/>
      <c r="K4" s="9"/>
      <c r="L4" s="17"/>
      <c r="M4" s="27"/>
      <c r="N4" s="28"/>
      <c r="O4" s="29"/>
      <c r="P4" s="30"/>
      <c r="Q4" s="9"/>
      <c r="R4" s="9"/>
    </row>
    <row r="5" spans="1:18" ht="13.5" thickBot="1">
      <c r="A5" s="74" t="s">
        <v>33</v>
      </c>
      <c r="B5" s="26"/>
      <c r="C5" s="54" t="s">
        <v>1</v>
      </c>
      <c r="D5" s="70"/>
      <c r="E5" s="17"/>
      <c r="F5" s="32"/>
      <c r="G5" s="33">
        <f>SUM(F6:F25)</f>
        <v>0.031805764411027566</v>
      </c>
      <c r="H5" s="34">
        <f>1/G5</f>
        <v>31.440841574406054</v>
      </c>
      <c r="I5" s="35">
        <f>H5*24*365</f>
        <v>275421.77219179703</v>
      </c>
      <c r="J5" s="36">
        <f>I5/(I5+4)</f>
        <v>0.9999854770308233</v>
      </c>
      <c r="K5" s="9"/>
      <c r="L5" s="17"/>
      <c r="M5" s="32"/>
      <c r="N5" s="33">
        <f>SUM(M6:M26)</f>
        <v>0.03347243107769424</v>
      </c>
      <c r="O5" s="71">
        <f>1/N5</f>
        <v>29.875332260117553</v>
      </c>
      <c r="P5" s="35">
        <f>O5*24*365</f>
        <v>261707.9105986298</v>
      </c>
      <c r="Q5" s="38">
        <f>P5/(P5+4)</f>
        <v>0.9999847160184997</v>
      </c>
      <c r="R5" s="9"/>
    </row>
    <row r="6" spans="1:18" ht="12.75">
      <c r="A6" s="19" t="s">
        <v>31</v>
      </c>
      <c r="B6" s="31">
        <f>C6*24*365/1000000</f>
        <v>8.76</v>
      </c>
      <c r="C6" s="55">
        <v>1000</v>
      </c>
      <c r="D6" s="55"/>
      <c r="E6" s="56">
        <v>1</v>
      </c>
      <c r="F6" s="32">
        <f aca="true" t="shared" si="0" ref="F6:F25">E6/$C6</f>
        <v>0.001</v>
      </c>
      <c r="G6" s="39"/>
      <c r="H6" s="40"/>
      <c r="I6" s="41"/>
      <c r="J6" s="9"/>
      <c r="K6" s="37"/>
      <c r="L6" s="8">
        <v>0</v>
      </c>
      <c r="M6" s="32">
        <f aca="true" t="shared" si="1" ref="M6:M25">L6/$C6</f>
        <v>0</v>
      </c>
      <c r="N6" s="39"/>
      <c r="O6" s="40"/>
      <c r="P6" s="41"/>
      <c r="Q6" s="9"/>
      <c r="R6" s="9"/>
    </row>
    <row r="7" spans="1:18" ht="12.75">
      <c r="A7" s="19" t="s">
        <v>32</v>
      </c>
      <c r="B7" s="31">
        <f aca="true" t="shared" si="2" ref="B7:B24">C7*24*365/1000000</f>
        <v>3.504</v>
      </c>
      <c r="C7" s="55">
        <v>400</v>
      </c>
      <c r="D7" s="55"/>
      <c r="E7" s="56">
        <v>0</v>
      </c>
      <c r="F7" s="32">
        <f t="shared" si="0"/>
        <v>0</v>
      </c>
      <c r="G7" s="10"/>
      <c r="H7" s="42"/>
      <c r="I7" s="43"/>
      <c r="J7" s="9"/>
      <c r="K7" s="9"/>
      <c r="L7" s="8">
        <v>0</v>
      </c>
      <c r="M7" s="32">
        <f t="shared" si="1"/>
        <v>0</v>
      </c>
      <c r="N7" s="10"/>
      <c r="O7" s="44"/>
      <c r="P7" s="45"/>
      <c r="Q7" s="9"/>
      <c r="R7" s="9"/>
    </row>
    <row r="8" spans="1:18" ht="28.5">
      <c r="A8" s="76" t="s">
        <v>54</v>
      </c>
      <c r="B8" s="58">
        <f t="shared" si="2"/>
        <v>0.8505959999999999</v>
      </c>
      <c r="C8" s="59">
        <v>97.1</v>
      </c>
      <c r="D8" s="59"/>
      <c r="E8" s="66">
        <v>0</v>
      </c>
      <c r="F8" s="61">
        <f t="shared" si="0"/>
        <v>0</v>
      </c>
      <c r="G8" s="62"/>
      <c r="H8" s="67"/>
      <c r="I8" s="65"/>
      <c r="J8" s="65"/>
      <c r="K8" s="65"/>
      <c r="L8" s="60">
        <v>0</v>
      </c>
      <c r="M8" s="61">
        <f t="shared" si="1"/>
        <v>0</v>
      </c>
      <c r="N8" s="10"/>
      <c r="O8" s="11"/>
      <c r="P8" s="9"/>
      <c r="Q8" s="9"/>
      <c r="R8" s="9"/>
    </row>
    <row r="9" spans="1:18" ht="28.5">
      <c r="A9" s="76" t="s">
        <v>55</v>
      </c>
      <c r="B9" s="58">
        <f t="shared" si="2"/>
        <v>0.49932</v>
      </c>
      <c r="C9" s="59">
        <v>57</v>
      </c>
      <c r="D9" s="59"/>
      <c r="E9" s="66">
        <v>1</v>
      </c>
      <c r="F9" s="61">
        <f t="shared" si="0"/>
        <v>0.017543859649122806</v>
      </c>
      <c r="G9" s="62"/>
      <c r="H9" s="67"/>
      <c r="I9" s="65"/>
      <c r="J9" s="65"/>
      <c r="K9" s="65"/>
      <c r="L9" s="60">
        <v>1</v>
      </c>
      <c r="M9" s="61">
        <f t="shared" si="1"/>
        <v>0.017543859649122806</v>
      </c>
      <c r="N9" s="10"/>
      <c r="O9" s="11"/>
      <c r="P9" s="9"/>
      <c r="Q9" s="9"/>
      <c r="R9" s="9"/>
    </row>
    <row r="10" spans="1:18" ht="28.5">
      <c r="A10" s="76" t="s">
        <v>56</v>
      </c>
      <c r="B10" s="58">
        <f t="shared" si="2"/>
        <v>0.28820399999999996</v>
      </c>
      <c r="C10" s="77">
        <v>32.9</v>
      </c>
      <c r="D10" s="77"/>
      <c r="E10" s="78">
        <v>0</v>
      </c>
      <c r="F10" s="79">
        <f t="shared" si="0"/>
        <v>0</v>
      </c>
      <c r="G10" s="80"/>
      <c r="H10" s="81"/>
      <c r="I10" s="82"/>
      <c r="J10" s="82"/>
      <c r="K10" s="82"/>
      <c r="L10" s="83">
        <v>0</v>
      </c>
      <c r="M10" s="79">
        <f t="shared" si="1"/>
        <v>0</v>
      </c>
      <c r="N10" s="10"/>
      <c r="O10" s="11"/>
      <c r="P10" s="9"/>
      <c r="Q10" s="9"/>
      <c r="R10" s="9"/>
    </row>
    <row r="11" spans="1:24" ht="15">
      <c r="A11" s="68" t="s">
        <v>34</v>
      </c>
      <c r="B11" s="58">
        <f t="shared" si="2"/>
        <v>0.1752</v>
      </c>
      <c r="C11" s="59">
        <v>20</v>
      </c>
      <c r="D11" s="59"/>
      <c r="E11" s="66">
        <v>0</v>
      </c>
      <c r="F11" s="61">
        <f t="shared" si="0"/>
        <v>0</v>
      </c>
      <c r="G11" s="62"/>
      <c r="H11" s="67"/>
      <c r="I11" s="65"/>
      <c r="J11" s="65"/>
      <c r="K11" s="65"/>
      <c r="L11" s="60">
        <v>0</v>
      </c>
      <c r="M11" s="61">
        <f t="shared" si="1"/>
        <v>0</v>
      </c>
      <c r="N11" s="48"/>
      <c r="O11" s="49"/>
      <c r="P11" s="41"/>
      <c r="Q11" s="41"/>
      <c r="R11" s="9"/>
      <c r="S11" s="4"/>
      <c r="T11" s="4"/>
      <c r="U11" s="5"/>
      <c r="V11" s="7"/>
      <c r="W11" s="4"/>
      <c r="X11" s="4"/>
    </row>
    <row r="12" spans="1:24" ht="30.75">
      <c r="A12" s="75" t="s">
        <v>35</v>
      </c>
      <c r="B12" s="31">
        <f t="shared" si="2"/>
        <v>1.752</v>
      </c>
      <c r="C12" s="55">
        <v>200</v>
      </c>
      <c r="D12" s="55"/>
      <c r="E12" s="56">
        <v>0</v>
      </c>
      <c r="F12" s="32">
        <f t="shared" si="0"/>
        <v>0</v>
      </c>
      <c r="G12" s="10"/>
      <c r="H12" s="11"/>
      <c r="I12" s="9"/>
      <c r="J12" s="9"/>
      <c r="K12" s="9"/>
      <c r="L12" s="8">
        <v>0</v>
      </c>
      <c r="M12" s="32">
        <f t="shared" si="1"/>
        <v>0</v>
      </c>
      <c r="N12" s="10"/>
      <c r="O12" s="11"/>
      <c r="P12" s="9"/>
      <c r="Q12" s="9"/>
      <c r="R12" s="9"/>
      <c r="S12" s="4"/>
      <c r="T12" s="4"/>
      <c r="U12" s="5"/>
      <c r="V12" s="7"/>
      <c r="W12" s="4"/>
      <c r="X12" s="4"/>
    </row>
    <row r="13" spans="1:18" ht="12.75">
      <c r="A13" s="57" t="s">
        <v>22</v>
      </c>
      <c r="B13" s="58">
        <f t="shared" si="2"/>
        <v>4.38</v>
      </c>
      <c r="C13" s="59">
        <v>500</v>
      </c>
      <c r="D13" s="59"/>
      <c r="E13" s="66">
        <v>3</v>
      </c>
      <c r="F13" s="61">
        <f t="shared" si="0"/>
        <v>0.006</v>
      </c>
      <c r="G13" s="62"/>
      <c r="H13" s="67"/>
      <c r="I13" s="65"/>
      <c r="J13" s="65"/>
      <c r="K13" s="65"/>
      <c r="L13" s="60">
        <v>1</v>
      </c>
      <c r="M13" s="61">
        <f t="shared" si="1"/>
        <v>0.002</v>
      </c>
      <c r="N13" s="10"/>
      <c r="O13" s="11"/>
      <c r="P13" s="9"/>
      <c r="Q13" s="9"/>
      <c r="R13" s="9"/>
    </row>
    <row r="14" spans="1:18" ht="15">
      <c r="A14" s="19" t="s">
        <v>26</v>
      </c>
      <c r="B14" s="31">
        <f t="shared" si="2"/>
        <v>3.504</v>
      </c>
      <c r="C14" s="55">
        <v>400</v>
      </c>
      <c r="D14" s="55"/>
      <c r="E14" s="56">
        <v>1</v>
      </c>
      <c r="F14" s="32">
        <f t="shared" si="0"/>
        <v>0.0025</v>
      </c>
      <c r="G14" s="10"/>
      <c r="H14" s="11"/>
      <c r="I14" s="9"/>
      <c r="J14" s="9"/>
      <c r="K14" s="9"/>
      <c r="L14" s="8">
        <v>2</v>
      </c>
      <c r="M14" s="32">
        <f t="shared" si="1"/>
        <v>0.005</v>
      </c>
      <c r="N14" s="10"/>
      <c r="O14" s="11"/>
      <c r="P14" s="9"/>
      <c r="Q14" s="9"/>
      <c r="R14" s="9"/>
    </row>
    <row r="15" spans="1:18" ht="12.75">
      <c r="A15" s="19" t="s">
        <v>16</v>
      </c>
      <c r="B15" s="31">
        <f t="shared" si="2"/>
        <v>6.132</v>
      </c>
      <c r="C15" s="55">
        <v>700</v>
      </c>
      <c r="D15" s="55"/>
      <c r="E15" s="56">
        <v>1</v>
      </c>
      <c r="F15" s="32">
        <f t="shared" si="0"/>
        <v>0.0014285714285714286</v>
      </c>
      <c r="G15" s="10"/>
      <c r="H15" s="11"/>
      <c r="I15" s="9"/>
      <c r="J15" s="9"/>
      <c r="K15" s="9"/>
      <c r="L15" s="8">
        <v>1</v>
      </c>
      <c r="M15" s="32">
        <f t="shared" si="1"/>
        <v>0.0014285714285714286</v>
      </c>
      <c r="N15" s="10"/>
      <c r="O15" s="11"/>
      <c r="P15" s="9"/>
      <c r="Q15" s="9"/>
      <c r="R15" s="9"/>
    </row>
    <row r="16" spans="1:18" ht="12.75">
      <c r="A16" s="57" t="s">
        <v>17</v>
      </c>
      <c r="B16" s="58">
        <f t="shared" si="2"/>
        <v>1.752</v>
      </c>
      <c r="C16" s="59">
        <v>200</v>
      </c>
      <c r="D16" s="59"/>
      <c r="E16" s="66">
        <v>0</v>
      </c>
      <c r="F16" s="61">
        <f t="shared" si="0"/>
        <v>0</v>
      </c>
      <c r="G16" s="62"/>
      <c r="H16" s="67"/>
      <c r="I16" s="65"/>
      <c r="J16" s="65"/>
      <c r="K16" s="65"/>
      <c r="L16" s="60">
        <v>0</v>
      </c>
      <c r="M16" s="61">
        <f t="shared" si="1"/>
        <v>0</v>
      </c>
      <c r="N16" s="10"/>
      <c r="O16" s="11"/>
      <c r="P16" s="9"/>
      <c r="Q16" s="9"/>
      <c r="R16" s="9"/>
    </row>
    <row r="17" spans="1:18" ht="12.75">
      <c r="A17" s="19" t="s">
        <v>18</v>
      </c>
      <c r="B17" s="31">
        <f t="shared" si="2"/>
        <v>3.504</v>
      </c>
      <c r="C17" s="55">
        <v>400</v>
      </c>
      <c r="D17" s="55"/>
      <c r="E17" s="56">
        <v>0</v>
      </c>
      <c r="F17" s="32">
        <f t="shared" si="0"/>
        <v>0</v>
      </c>
      <c r="G17" s="10"/>
      <c r="H17" s="11"/>
      <c r="I17" s="9"/>
      <c r="J17" s="9"/>
      <c r="K17" s="9"/>
      <c r="L17" s="8">
        <v>3</v>
      </c>
      <c r="M17" s="32">
        <f t="shared" si="1"/>
        <v>0.0075</v>
      </c>
      <c r="N17" s="10"/>
      <c r="O17" s="11"/>
      <c r="P17" s="9"/>
      <c r="Q17" s="9"/>
      <c r="R17" s="9"/>
    </row>
    <row r="18" spans="1:18" ht="12.75">
      <c r="A18" s="19" t="s">
        <v>19</v>
      </c>
      <c r="B18" s="31">
        <f t="shared" si="2"/>
        <v>2.628</v>
      </c>
      <c r="C18" s="55">
        <v>300</v>
      </c>
      <c r="D18" s="55"/>
      <c r="E18" s="56">
        <v>1</v>
      </c>
      <c r="F18" s="32">
        <f t="shared" si="0"/>
        <v>0.0033333333333333335</v>
      </c>
      <c r="G18" s="10"/>
      <c r="H18" s="11"/>
      <c r="I18" s="9"/>
      <c r="J18" s="9"/>
      <c r="K18" s="9"/>
      <c r="L18" s="8">
        <v>0</v>
      </c>
      <c r="M18" s="32">
        <f t="shared" si="1"/>
        <v>0</v>
      </c>
      <c r="N18" s="10"/>
      <c r="O18" s="11"/>
      <c r="P18" s="9"/>
      <c r="Q18" s="9"/>
      <c r="R18" s="9"/>
    </row>
    <row r="19" spans="1:24" ht="12.75">
      <c r="A19" s="57" t="s">
        <v>20</v>
      </c>
      <c r="B19" s="58">
        <f t="shared" si="2"/>
        <v>3.504</v>
      </c>
      <c r="C19" s="59">
        <v>400</v>
      </c>
      <c r="D19" s="59"/>
      <c r="E19" s="66">
        <v>0</v>
      </c>
      <c r="F19" s="61">
        <f t="shared" si="0"/>
        <v>0</v>
      </c>
      <c r="G19" s="62"/>
      <c r="H19" s="67"/>
      <c r="I19" s="65"/>
      <c r="J19" s="65"/>
      <c r="K19" s="65"/>
      <c r="L19" s="60">
        <v>0</v>
      </c>
      <c r="M19" s="61">
        <f t="shared" si="1"/>
        <v>0</v>
      </c>
      <c r="N19" s="10"/>
      <c r="O19" s="11"/>
      <c r="P19" s="9"/>
      <c r="Q19" s="9"/>
      <c r="R19" s="9"/>
      <c r="S19" s="4"/>
      <c r="T19" s="4"/>
      <c r="U19" s="5"/>
      <c r="V19" s="7"/>
      <c r="W19" s="4"/>
      <c r="X19" s="4"/>
    </row>
    <row r="20" spans="1:24" ht="15">
      <c r="A20" s="85" t="s">
        <v>49</v>
      </c>
      <c r="B20" s="86">
        <f t="shared" si="2"/>
        <v>2.628</v>
      </c>
      <c r="C20" s="87">
        <v>300</v>
      </c>
      <c r="D20" s="87"/>
      <c r="E20" s="88">
        <v>0</v>
      </c>
      <c r="F20" s="89">
        <f t="shared" si="0"/>
        <v>0</v>
      </c>
      <c r="G20" s="90"/>
      <c r="H20" s="91"/>
      <c r="I20" s="92"/>
      <c r="J20" s="92"/>
      <c r="K20" s="92"/>
      <c r="L20" s="93">
        <v>0</v>
      </c>
      <c r="M20" s="89">
        <f t="shared" si="1"/>
        <v>0</v>
      </c>
      <c r="N20" s="10"/>
      <c r="O20" s="11"/>
      <c r="P20" s="9"/>
      <c r="Q20" s="9"/>
      <c r="R20" s="9"/>
      <c r="S20" s="4"/>
      <c r="T20" s="4"/>
      <c r="U20" s="5"/>
      <c r="V20" s="7"/>
      <c r="W20" s="4"/>
      <c r="X20" s="4"/>
    </row>
    <row r="21" spans="1:24" ht="12.75">
      <c r="A21" s="47" t="s">
        <v>37</v>
      </c>
      <c r="B21" s="31">
        <f t="shared" si="2"/>
        <v>2.628</v>
      </c>
      <c r="C21" s="55">
        <v>300</v>
      </c>
      <c r="D21" s="55"/>
      <c r="E21" s="56">
        <v>0</v>
      </c>
      <c r="F21" s="32">
        <f t="shared" si="0"/>
        <v>0</v>
      </c>
      <c r="G21" s="48"/>
      <c r="H21" s="49"/>
      <c r="I21" s="41"/>
      <c r="J21" s="41"/>
      <c r="K21" s="41"/>
      <c r="L21" s="8">
        <v>0</v>
      </c>
      <c r="M21" s="32">
        <f t="shared" si="1"/>
        <v>0</v>
      </c>
      <c r="N21" s="10"/>
      <c r="O21" s="11"/>
      <c r="P21" s="9"/>
      <c r="Q21" s="9"/>
      <c r="R21" s="9"/>
      <c r="S21" s="4"/>
      <c r="T21" s="4"/>
      <c r="U21" s="5"/>
      <c r="V21" s="7"/>
      <c r="W21" s="4"/>
      <c r="X21" s="4"/>
    </row>
    <row r="22" spans="1:24" ht="12.75">
      <c r="A22" s="47" t="s">
        <v>38</v>
      </c>
      <c r="B22" s="31">
        <f t="shared" si="2"/>
        <v>1.752</v>
      </c>
      <c r="C22" s="55">
        <v>200</v>
      </c>
      <c r="D22" s="55"/>
      <c r="E22" s="56">
        <v>0</v>
      </c>
      <c r="F22" s="32">
        <f t="shared" si="0"/>
        <v>0</v>
      </c>
      <c r="G22" s="48"/>
      <c r="H22" s="49"/>
      <c r="I22" s="41"/>
      <c r="J22" s="41"/>
      <c r="K22" s="41"/>
      <c r="L22" s="8">
        <v>0</v>
      </c>
      <c r="M22" s="32">
        <f t="shared" si="1"/>
        <v>0</v>
      </c>
      <c r="N22" s="10"/>
      <c r="O22" s="11"/>
      <c r="P22" s="9"/>
      <c r="Q22" s="9"/>
      <c r="R22" s="9"/>
      <c r="S22" s="4"/>
      <c r="T22" s="4"/>
      <c r="U22" s="5"/>
      <c r="V22" s="7"/>
      <c r="W22" s="4"/>
      <c r="X22" s="4"/>
    </row>
    <row r="23" spans="1:24" ht="28.5">
      <c r="A23" s="84" t="s">
        <v>47</v>
      </c>
      <c r="B23" s="31"/>
      <c r="C23" s="55"/>
      <c r="D23" s="55"/>
      <c r="E23" s="56"/>
      <c r="F23" s="32"/>
      <c r="G23" s="10"/>
      <c r="H23" s="11"/>
      <c r="I23" s="9"/>
      <c r="J23" s="9"/>
      <c r="K23" s="9"/>
      <c r="L23" s="8"/>
      <c r="M23" s="32"/>
      <c r="N23" s="10"/>
      <c r="O23" s="11"/>
      <c r="P23" s="9"/>
      <c r="Q23" s="9"/>
      <c r="R23" s="9"/>
      <c r="S23" s="4"/>
      <c r="T23" s="4"/>
      <c r="U23" s="5"/>
      <c r="V23" s="7"/>
      <c r="W23" s="4"/>
      <c r="X23" s="4"/>
    </row>
    <row r="24" spans="1:24" ht="12.75">
      <c r="A24" s="72" t="s">
        <v>39</v>
      </c>
      <c r="B24" s="31">
        <f t="shared" si="2"/>
        <v>8.76</v>
      </c>
      <c r="C24" s="55">
        <v>1000</v>
      </c>
      <c r="D24" s="55"/>
      <c r="E24" s="56">
        <v>0</v>
      </c>
      <c r="F24" s="32">
        <f t="shared" si="0"/>
        <v>0</v>
      </c>
      <c r="G24" s="10"/>
      <c r="H24" s="11"/>
      <c r="I24" s="9"/>
      <c r="J24" s="9"/>
      <c r="K24" s="9"/>
      <c r="L24" s="8">
        <v>0</v>
      </c>
      <c r="M24" s="32">
        <f t="shared" si="1"/>
        <v>0</v>
      </c>
      <c r="N24" s="10"/>
      <c r="O24" s="11"/>
      <c r="P24" s="9"/>
      <c r="Q24" s="9"/>
      <c r="R24" s="9"/>
      <c r="S24" s="4"/>
      <c r="T24" s="4"/>
      <c r="U24" s="5"/>
      <c r="V24" s="7"/>
      <c r="W24" s="4"/>
      <c r="X24" s="4"/>
    </row>
    <row r="25" spans="1:24" ht="12.75">
      <c r="A25" s="72" t="s">
        <v>50</v>
      </c>
      <c r="B25" s="31">
        <f>C25*24*365/1000000</f>
        <v>0.9636</v>
      </c>
      <c r="C25" s="55">
        <v>110</v>
      </c>
      <c r="D25" s="55"/>
      <c r="E25" s="56">
        <v>0</v>
      </c>
      <c r="F25" s="32">
        <f t="shared" si="0"/>
        <v>0</v>
      </c>
      <c r="G25" s="10"/>
      <c r="H25" s="11"/>
      <c r="I25" s="9"/>
      <c r="J25" s="9"/>
      <c r="K25" s="9"/>
      <c r="L25" s="8">
        <v>0</v>
      </c>
      <c r="M25" s="32">
        <f t="shared" si="1"/>
        <v>0</v>
      </c>
      <c r="N25" s="10"/>
      <c r="O25" s="11"/>
      <c r="P25" s="9"/>
      <c r="Q25" s="9"/>
      <c r="R25" s="9"/>
      <c r="S25" s="4"/>
      <c r="T25" s="4"/>
      <c r="U25" s="5"/>
      <c r="V25" s="7"/>
      <c r="W25" s="4"/>
      <c r="X25" s="4"/>
    </row>
    <row r="26" spans="1:24" ht="15">
      <c r="A26" s="68" t="s">
        <v>52</v>
      </c>
      <c r="B26" s="58">
        <f>C26*24*365/1000000</f>
        <v>0.3600360000000001</v>
      </c>
      <c r="C26" s="59">
        <v>41.1</v>
      </c>
      <c r="D26" s="59"/>
      <c r="E26" s="66">
        <v>1</v>
      </c>
      <c r="F26" s="61">
        <f>E26/$C26</f>
        <v>0.024330900243309</v>
      </c>
      <c r="G26" s="62"/>
      <c r="H26" s="67"/>
      <c r="I26" s="65"/>
      <c r="J26" s="65"/>
      <c r="K26" s="65"/>
      <c r="L26" s="60">
        <v>0</v>
      </c>
      <c r="M26" s="61">
        <f>L26/$C26</f>
        <v>0</v>
      </c>
      <c r="N26" s="10"/>
      <c r="O26" s="11"/>
      <c r="P26" s="9"/>
      <c r="Q26" s="9"/>
      <c r="R26" s="9"/>
      <c r="S26" s="4"/>
      <c r="T26" s="4"/>
      <c r="U26" s="5"/>
      <c r="V26" s="7"/>
      <c r="W26" s="4"/>
      <c r="X26" s="4"/>
    </row>
    <row r="27" spans="1:24" ht="12.75">
      <c r="A27" s="95"/>
      <c r="B27" s="50"/>
      <c r="C27" s="55"/>
      <c r="D27" s="55"/>
      <c r="E27" s="96"/>
      <c r="F27" s="48"/>
      <c r="G27" s="10"/>
      <c r="H27" s="11"/>
      <c r="I27" s="9"/>
      <c r="J27" s="9"/>
      <c r="K27" s="9"/>
      <c r="L27" s="97"/>
      <c r="M27" s="48"/>
      <c r="N27" s="10"/>
      <c r="O27" s="11"/>
      <c r="P27" s="9"/>
      <c r="Q27" s="9"/>
      <c r="R27" s="9"/>
      <c r="S27" s="4"/>
      <c r="T27" s="4"/>
      <c r="U27" s="5"/>
      <c r="V27" s="7"/>
      <c r="W27" s="4"/>
      <c r="X27" s="4"/>
    </row>
    <row r="28" spans="1:22" s="4" customFormat="1" ht="12.75">
      <c r="A28" s="41"/>
      <c r="B28" s="50"/>
      <c r="C28" s="41"/>
      <c r="D28" s="41"/>
      <c r="E28" s="51"/>
      <c r="F28" s="10"/>
      <c r="G28" s="10"/>
      <c r="H28" s="11"/>
      <c r="I28" s="9"/>
      <c r="J28" s="9"/>
      <c r="K28" s="41"/>
      <c r="L28" s="41"/>
      <c r="M28" s="10"/>
      <c r="N28" s="10"/>
      <c r="O28" s="11"/>
      <c r="P28" s="9"/>
      <c r="Q28" s="9"/>
      <c r="R28" s="41"/>
      <c r="U28" s="5"/>
      <c r="V28" s="7"/>
    </row>
    <row r="29" spans="1:18" ht="15">
      <c r="A29" s="52" t="s">
        <v>8</v>
      </c>
      <c r="B29" s="9"/>
      <c r="C29" s="9"/>
      <c r="D29" s="9"/>
      <c r="E29" s="9"/>
      <c r="F29" s="10"/>
      <c r="G29" s="10"/>
      <c r="H29" s="11"/>
      <c r="I29" s="9"/>
      <c r="J29" s="9"/>
      <c r="K29" s="9"/>
      <c r="L29" s="9"/>
      <c r="M29" s="10"/>
      <c r="N29" s="10"/>
      <c r="O29" s="11"/>
      <c r="P29" s="9"/>
      <c r="Q29" s="9"/>
      <c r="R29" s="9"/>
    </row>
    <row r="30" spans="1:18" ht="15">
      <c r="A30" s="52" t="s">
        <v>65</v>
      </c>
      <c r="B30" s="9"/>
      <c r="C30" s="9"/>
      <c r="D30" s="9"/>
      <c r="E30" s="9"/>
      <c r="K30" s="9"/>
      <c r="L30" s="9"/>
      <c r="R30" s="9"/>
    </row>
    <row r="31" ht="15">
      <c r="A31" s="52" t="s">
        <v>27</v>
      </c>
    </row>
    <row r="32" ht="15">
      <c r="A32" s="94" t="s">
        <v>64</v>
      </c>
    </row>
    <row r="33" spans="1:2" ht="15">
      <c r="A33" s="6"/>
      <c r="B33" s="98"/>
    </row>
  </sheetData>
  <sheetProtection/>
  <conditionalFormatting sqref="E23 E26 L6:L27">
    <cfRule type="cellIs" priority="1" dxfId="0" operator="lessThan" stopIfTrue="1">
      <formula>1</formula>
    </cfRule>
  </conditionalFormatting>
  <printOptions/>
  <pageMargins left="0.2755905511811024" right="0.1968503937007874" top="0.3937007874015748" bottom="0.7480314960629921" header="0.1968503937007874" footer="0.31496062992125984"/>
  <pageSetup horizontalDpi="360" verticalDpi="360" orientation="landscape" paperSize="9" scale="90" r:id="rId2"/>
  <headerFooter alignWithMargins="0">
    <oddFooter>&amp;L&amp;12Quality Management  PCD&amp;8
D. Gumy  printed the &amp;D / &amp;T&amp;C&amp;8File: "&amp;F"  Sheet: "&amp;A"  &amp;12Rev. 3.0a&amp;R&amp;8Page &amp;P / &amp;N</oddFooter>
  </headerFooter>
  <drawing r:id="rId1"/>
</worksheet>
</file>

<file path=xl/worksheets/sheet4.xml><?xml version="1.0" encoding="utf-8"?>
<worksheet xmlns="http://schemas.openxmlformats.org/spreadsheetml/2006/main" xmlns:r="http://schemas.openxmlformats.org/officeDocument/2006/relationships">
  <dimension ref="A1:X33"/>
  <sheetViews>
    <sheetView showGridLines="0" tabSelected="1" zoomScalePageLayoutView="0" workbookViewId="0" topLeftCell="A1">
      <selection activeCell="I17" sqref="I17"/>
    </sheetView>
  </sheetViews>
  <sheetFormatPr defaultColWidth="11.421875" defaultRowHeight="12.75"/>
  <cols>
    <col min="1" max="1" width="20.28125" style="1" customWidth="1"/>
    <col min="2" max="2" width="6.7109375" style="1" customWidth="1"/>
    <col min="3" max="3" width="7.7109375" style="1" customWidth="1"/>
    <col min="4" max="4" width="1.7109375" style="1" customWidth="1"/>
    <col min="5" max="5" width="5.140625" style="1" customWidth="1"/>
    <col min="6" max="6" width="8.28125" style="2" customWidth="1"/>
    <col min="7" max="7" width="9.57421875" style="2" customWidth="1"/>
    <col min="8" max="8" width="12.28125" style="3" bestFit="1" customWidth="1"/>
    <col min="9" max="9" width="11.8515625" style="1" bestFit="1" customWidth="1"/>
    <col min="10" max="10" width="8.00390625" style="1" customWidth="1"/>
    <col min="11" max="11" width="1.7109375" style="1" customWidth="1"/>
    <col min="12" max="12" width="5.140625" style="1" customWidth="1"/>
    <col min="13" max="13" width="8.28125" style="2" customWidth="1"/>
    <col min="14" max="14" width="9.57421875" style="2" customWidth="1"/>
    <col min="15" max="15" width="12.140625" style="3" bestFit="1" customWidth="1"/>
    <col min="16" max="16" width="11.57421875" style="1" bestFit="1" customWidth="1"/>
    <col min="17" max="17" width="8.00390625" style="1" customWidth="1"/>
    <col min="18" max="16384" width="11.421875" style="1" customWidth="1"/>
  </cols>
  <sheetData>
    <row r="1" spans="1:18" ht="70.5" customHeight="1">
      <c r="A1" s="9"/>
      <c r="B1" s="9"/>
      <c r="C1" s="9"/>
      <c r="D1" s="9"/>
      <c r="E1" s="9"/>
      <c r="F1" s="10"/>
      <c r="G1" s="10"/>
      <c r="H1" s="11"/>
      <c r="I1" s="9"/>
      <c r="J1" s="9"/>
      <c r="K1" s="9"/>
      <c r="L1" s="9"/>
      <c r="M1" s="10"/>
      <c r="N1" s="10"/>
      <c r="O1" s="11"/>
      <c r="P1" s="9"/>
      <c r="Q1" s="9"/>
      <c r="R1" s="9"/>
    </row>
    <row r="2" spans="1:18" ht="13.5" thickBot="1">
      <c r="A2" s="9"/>
      <c r="B2" s="9"/>
      <c r="C2" s="9"/>
      <c r="D2" s="9"/>
      <c r="E2" s="73" t="s">
        <v>51</v>
      </c>
      <c r="F2" s="10"/>
      <c r="G2" s="10"/>
      <c r="H2" s="11"/>
      <c r="I2" s="9"/>
      <c r="J2" s="16" t="s">
        <v>14</v>
      </c>
      <c r="K2" s="12"/>
      <c r="L2" s="13" t="s">
        <v>11</v>
      </c>
      <c r="M2" s="10"/>
      <c r="N2" s="10"/>
      <c r="O2" s="11"/>
      <c r="P2" s="9"/>
      <c r="Q2" s="18" t="s">
        <v>9</v>
      </c>
      <c r="R2" s="9"/>
    </row>
    <row r="3" spans="1:18" ht="12.75">
      <c r="A3" s="14" t="s">
        <v>15</v>
      </c>
      <c r="B3" s="15"/>
      <c r="C3" s="15"/>
      <c r="D3" s="69"/>
      <c r="E3" s="17"/>
      <c r="F3" s="21" t="s">
        <v>12</v>
      </c>
      <c r="G3" s="22" t="s">
        <v>13</v>
      </c>
      <c r="H3" s="23" t="s">
        <v>5</v>
      </c>
      <c r="I3" s="24"/>
      <c r="J3" s="9"/>
      <c r="K3" s="16"/>
      <c r="L3" s="17"/>
      <c r="M3" s="21" t="s">
        <v>4</v>
      </c>
      <c r="N3" s="22" t="s">
        <v>13</v>
      </c>
      <c r="O3" s="25" t="s">
        <v>5</v>
      </c>
      <c r="P3" s="24"/>
      <c r="Q3" s="9"/>
      <c r="R3" s="9"/>
    </row>
    <row r="4" spans="1:18" ht="12.75">
      <c r="A4" s="19"/>
      <c r="B4" s="20" t="s">
        <v>0</v>
      </c>
      <c r="C4" s="53" t="s">
        <v>2</v>
      </c>
      <c r="D4" s="55"/>
      <c r="E4" s="17"/>
      <c r="F4" s="27"/>
      <c r="G4" s="28"/>
      <c r="H4" s="29"/>
      <c r="I4" s="30"/>
      <c r="J4" s="9"/>
      <c r="K4" s="9"/>
      <c r="L4" s="17"/>
      <c r="M4" s="27"/>
      <c r="N4" s="28"/>
      <c r="O4" s="29"/>
      <c r="P4" s="30"/>
      <c r="Q4" s="9"/>
      <c r="R4" s="9"/>
    </row>
    <row r="5" spans="1:18" ht="13.5" thickBot="1">
      <c r="A5" s="74" t="s">
        <v>33</v>
      </c>
      <c r="B5" s="26"/>
      <c r="C5" s="54" t="s">
        <v>1</v>
      </c>
      <c r="D5" s="70"/>
      <c r="E5" s="17"/>
      <c r="F5" s="32"/>
      <c r="G5" s="33">
        <f>SUM(F6:F25)</f>
        <v>0.031805764411027566</v>
      </c>
      <c r="H5" s="34">
        <f>1/G5</f>
        <v>31.440841574406054</v>
      </c>
      <c r="I5" s="35">
        <f>H5*24*365</f>
        <v>275421.77219179703</v>
      </c>
      <c r="J5" s="36">
        <f>I5/(I5+4)</f>
        <v>0.9999854770308233</v>
      </c>
      <c r="K5" s="9"/>
      <c r="L5" s="17"/>
      <c r="M5" s="32"/>
      <c r="N5" s="33">
        <f>SUM(M6:M26)</f>
        <v>0.03347243107769424</v>
      </c>
      <c r="O5" s="71">
        <f>1/N5</f>
        <v>29.875332260117553</v>
      </c>
      <c r="P5" s="35">
        <f>O5*24*365</f>
        <v>261707.9105986298</v>
      </c>
      <c r="Q5" s="38">
        <f>P5/(P5+4)</f>
        <v>0.9999847160184997</v>
      </c>
      <c r="R5" s="9"/>
    </row>
    <row r="6" spans="1:18" ht="12.75">
      <c r="A6" s="19" t="s">
        <v>31</v>
      </c>
      <c r="B6" s="31">
        <f aca="true" t="shared" si="0" ref="B6:B22">C6*24*365/1000000</f>
        <v>8.76</v>
      </c>
      <c r="C6" s="55">
        <v>1000</v>
      </c>
      <c r="D6" s="55"/>
      <c r="E6" s="56">
        <v>1</v>
      </c>
      <c r="F6" s="32">
        <f aca="true" t="shared" si="1" ref="F6:F22">E6/$C6</f>
        <v>0.001</v>
      </c>
      <c r="G6" s="39"/>
      <c r="H6" s="40"/>
      <c r="I6" s="41"/>
      <c r="J6" s="9"/>
      <c r="K6" s="37"/>
      <c r="L6" s="8">
        <v>0</v>
      </c>
      <c r="M6" s="32">
        <f aca="true" t="shared" si="2" ref="M6:M22">L6/$C6</f>
        <v>0</v>
      </c>
      <c r="N6" s="39"/>
      <c r="O6" s="40"/>
      <c r="P6" s="41"/>
      <c r="Q6" s="9"/>
      <c r="R6" s="9"/>
    </row>
    <row r="7" spans="1:18" ht="12.75">
      <c r="A7" s="19" t="s">
        <v>32</v>
      </c>
      <c r="B7" s="31">
        <f t="shared" si="0"/>
        <v>3.504</v>
      </c>
      <c r="C7" s="55">
        <v>400</v>
      </c>
      <c r="D7" s="55"/>
      <c r="E7" s="56">
        <v>0</v>
      </c>
      <c r="F7" s="32">
        <f t="shared" si="1"/>
        <v>0</v>
      </c>
      <c r="G7" s="10"/>
      <c r="H7" s="42"/>
      <c r="I7" s="43"/>
      <c r="J7" s="9"/>
      <c r="K7" s="9"/>
      <c r="L7" s="8">
        <v>0</v>
      </c>
      <c r="M7" s="32">
        <f t="shared" si="2"/>
        <v>0</v>
      </c>
      <c r="N7" s="10"/>
      <c r="O7" s="44"/>
      <c r="P7" s="45"/>
      <c r="Q7" s="9"/>
      <c r="R7" s="9"/>
    </row>
    <row r="8" spans="1:18" ht="28.5">
      <c r="A8" s="76" t="s">
        <v>54</v>
      </c>
      <c r="B8" s="58">
        <f t="shared" si="0"/>
        <v>0.8505959999999999</v>
      </c>
      <c r="C8" s="59">
        <v>97.1</v>
      </c>
      <c r="D8" s="59"/>
      <c r="E8" s="66">
        <v>0</v>
      </c>
      <c r="F8" s="61">
        <f t="shared" si="1"/>
        <v>0</v>
      </c>
      <c r="G8" s="62"/>
      <c r="H8" s="67"/>
      <c r="I8" s="65"/>
      <c r="J8" s="65"/>
      <c r="K8" s="65"/>
      <c r="L8" s="60">
        <v>0</v>
      </c>
      <c r="M8" s="61">
        <f t="shared" si="2"/>
        <v>0</v>
      </c>
      <c r="N8" s="10"/>
      <c r="O8" s="11"/>
      <c r="P8" s="9"/>
      <c r="Q8" s="9"/>
      <c r="R8" s="9"/>
    </row>
    <row r="9" spans="1:18" ht="28.5">
      <c r="A9" s="76" t="s">
        <v>55</v>
      </c>
      <c r="B9" s="58">
        <f t="shared" si="0"/>
        <v>0.49932</v>
      </c>
      <c r="C9" s="59">
        <v>57</v>
      </c>
      <c r="D9" s="59"/>
      <c r="E9" s="66">
        <v>1</v>
      </c>
      <c r="F9" s="61">
        <f t="shared" si="1"/>
        <v>0.017543859649122806</v>
      </c>
      <c r="G9" s="62"/>
      <c r="H9" s="67"/>
      <c r="I9" s="65"/>
      <c r="J9" s="65"/>
      <c r="K9" s="65"/>
      <c r="L9" s="60">
        <v>1</v>
      </c>
      <c r="M9" s="61">
        <f t="shared" si="2"/>
        <v>0.017543859649122806</v>
      </c>
      <c r="N9" s="10"/>
      <c r="O9" s="11"/>
      <c r="P9" s="9"/>
      <c r="Q9" s="9"/>
      <c r="R9" s="9"/>
    </row>
    <row r="10" spans="1:18" ht="28.5">
      <c r="A10" s="76" t="s">
        <v>56</v>
      </c>
      <c r="B10" s="58">
        <f t="shared" si="0"/>
        <v>0.28820399999999996</v>
      </c>
      <c r="C10" s="77">
        <v>32.9</v>
      </c>
      <c r="D10" s="77"/>
      <c r="E10" s="78">
        <v>0</v>
      </c>
      <c r="F10" s="79">
        <f t="shared" si="1"/>
        <v>0</v>
      </c>
      <c r="G10" s="80"/>
      <c r="H10" s="81"/>
      <c r="I10" s="82"/>
      <c r="J10" s="82"/>
      <c r="K10" s="82"/>
      <c r="L10" s="83">
        <v>0</v>
      </c>
      <c r="M10" s="79">
        <f t="shared" si="2"/>
        <v>0</v>
      </c>
      <c r="N10" s="10"/>
      <c r="O10" s="11"/>
      <c r="P10" s="9"/>
      <c r="Q10" s="9"/>
      <c r="R10" s="9"/>
    </row>
    <row r="11" spans="1:24" ht="15">
      <c r="A11" s="68" t="s">
        <v>34</v>
      </c>
      <c r="B11" s="58">
        <f t="shared" si="0"/>
        <v>0.1752</v>
      </c>
      <c r="C11" s="59">
        <v>20</v>
      </c>
      <c r="D11" s="59"/>
      <c r="E11" s="66">
        <v>0</v>
      </c>
      <c r="F11" s="61">
        <f t="shared" si="1"/>
        <v>0</v>
      </c>
      <c r="G11" s="62"/>
      <c r="H11" s="67"/>
      <c r="I11" s="65"/>
      <c r="J11" s="65"/>
      <c r="K11" s="65"/>
      <c r="L11" s="60">
        <v>0</v>
      </c>
      <c r="M11" s="61">
        <f t="shared" si="2"/>
        <v>0</v>
      </c>
      <c r="N11" s="48"/>
      <c r="O11" s="49"/>
      <c r="P11" s="41"/>
      <c r="Q11" s="41"/>
      <c r="R11" s="9"/>
      <c r="S11" s="4"/>
      <c r="T11" s="4"/>
      <c r="U11" s="5"/>
      <c r="V11" s="7"/>
      <c r="W11" s="4"/>
      <c r="X11" s="4"/>
    </row>
    <row r="12" spans="1:24" ht="30.75">
      <c r="A12" s="75" t="s">
        <v>35</v>
      </c>
      <c r="B12" s="31">
        <f t="shared" si="0"/>
        <v>1.752</v>
      </c>
      <c r="C12" s="55">
        <v>200</v>
      </c>
      <c r="D12" s="55"/>
      <c r="E12" s="56">
        <v>0</v>
      </c>
      <c r="F12" s="32">
        <f t="shared" si="1"/>
        <v>0</v>
      </c>
      <c r="G12" s="10"/>
      <c r="H12" s="11"/>
      <c r="I12" s="9"/>
      <c r="J12" s="9"/>
      <c r="K12" s="9"/>
      <c r="L12" s="8">
        <v>0</v>
      </c>
      <c r="M12" s="32">
        <f t="shared" si="2"/>
        <v>0</v>
      </c>
      <c r="N12" s="10"/>
      <c r="O12" s="11"/>
      <c r="P12" s="9"/>
      <c r="Q12" s="9"/>
      <c r="R12" s="9"/>
      <c r="S12" s="4"/>
      <c r="T12" s="4"/>
      <c r="U12" s="5"/>
      <c r="V12" s="7"/>
      <c r="W12" s="4"/>
      <c r="X12" s="4"/>
    </row>
    <row r="13" spans="1:18" ht="12.75">
      <c r="A13" s="57" t="s">
        <v>22</v>
      </c>
      <c r="B13" s="58">
        <f t="shared" si="0"/>
        <v>4.38</v>
      </c>
      <c r="C13" s="59">
        <v>500</v>
      </c>
      <c r="D13" s="59"/>
      <c r="E13" s="66">
        <v>3</v>
      </c>
      <c r="F13" s="61">
        <f t="shared" si="1"/>
        <v>0.006</v>
      </c>
      <c r="G13" s="62"/>
      <c r="H13" s="67"/>
      <c r="I13" s="65"/>
      <c r="J13" s="65"/>
      <c r="K13" s="65"/>
      <c r="L13" s="60">
        <v>1</v>
      </c>
      <c r="M13" s="61">
        <f t="shared" si="2"/>
        <v>0.002</v>
      </c>
      <c r="N13" s="10"/>
      <c r="O13" s="11"/>
      <c r="P13" s="9"/>
      <c r="Q13" s="9"/>
      <c r="R13" s="9"/>
    </row>
    <row r="14" spans="1:18" ht="15">
      <c r="A14" s="19" t="s">
        <v>26</v>
      </c>
      <c r="B14" s="31">
        <f t="shared" si="0"/>
        <v>3.504</v>
      </c>
      <c r="C14" s="55">
        <v>400</v>
      </c>
      <c r="D14" s="55"/>
      <c r="E14" s="56">
        <v>1</v>
      </c>
      <c r="F14" s="32">
        <f t="shared" si="1"/>
        <v>0.0025</v>
      </c>
      <c r="G14" s="10"/>
      <c r="H14" s="11"/>
      <c r="I14" s="9"/>
      <c r="J14" s="9"/>
      <c r="K14" s="9"/>
      <c r="L14" s="8">
        <v>2</v>
      </c>
      <c r="M14" s="32">
        <f t="shared" si="2"/>
        <v>0.005</v>
      </c>
      <c r="N14" s="10"/>
      <c r="O14" s="11"/>
      <c r="P14" s="9"/>
      <c r="Q14" s="9"/>
      <c r="R14" s="9"/>
    </row>
    <row r="15" spans="1:18" ht="12.75">
      <c r="A15" s="19" t="s">
        <v>16</v>
      </c>
      <c r="B15" s="31">
        <f t="shared" si="0"/>
        <v>6.132</v>
      </c>
      <c r="C15" s="55">
        <v>700</v>
      </c>
      <c r="D15" s="55"/>
      <c r="E15" s="56">
        <v>1</v>
      </c>
      <c r="F15" s="32">
        <f t="shared" si="1"/>
        <v>0.0014285714285714286</v>
      </c>
      <c r="G15" s="10"/>
      <c r="H15" s="11"/>
      <c r="I15" s="9"/>
      <c r="J15" s="9"/>
      <c r="K15" s="9"/>
      <c r="L15" s="8">
        <v>1</v>
      </c>
      <c r="M15" s="32">
        <f t="shared" si="2"/>
        <v>0.0014285714285714286</v>
      </c>
      <c r="N15" s="10"/>
      <c r="O15" s="11"/>
      <c r="P15" s="9"/>
      <c r="Q15" s="9"/>
      <c r="R15" s="9"/>
    </row>
    <row r="16" spans="1:18" ht="12.75">
      <c r="A16" s="57" t="s">
        <v>17</v>
      </c>
      <c r="B16" s="58">
        <f t="shared" si="0"/>
        <v>1.752</v>
      </c>
      <c r="C16" s="59">
        <v>200</v>
      </c>
      <c r="D16" s="59"/>
      <c r="E16" s="66">
        <v>0</v>
      </c>
      <c r="F16" s="61">
        <f t="shared" si="1"/>
        <v>0</v>
      </c>
      <c r="G16" s="62"/>
      <c r="H16" s="67"/>
      <c r="I16" s="65"/>
      <c r="J16" s="65"/>
      <c r="K16" s="65"/>
      <c r="L16" s="60">
        <v>0</v>
      </c>
      <c r="M16" s="61">
        <f t="shared" si="2"/>
        <v>0</v>
      </c>
      <c r="N16" s="10"/>
      <c r="O16" s="11"/>
      <c r="P16" s="9"/>
      <c r="Q16" s="9"/>
      <c r="R16" s="9"/>
    </row>
    <row r="17" spans="1:18" ht="12.75">
      <c r="A17" s="19" t="s">
        <v>18</v>
      </c>
      <c r="B17" s="31">
        <f t="shared" si="0"/>
        <v>3.504</v>
      </c>
      <c r="C17" s="55">
        <v>400</v>
      </c>
      <c r="D17" s="55"/>
      <c r="E17" s="56">
        <v>0</v>
      </c>
      <c r="F17" s="32">
        <f t="shared" si="1"/>
        <v>0</v>
      </c>
      <c r="G17" s="10"/>
      <c r="H17" s="11"/>
      <c r="I17" s="9"/>
      <c r="J17" s="9"/>
      <c r="K17" s="9"/>
      <c r="L17" s="8">
        <v>3</v>
      </c>
      <c r="M17" s="32">
        <f t="shared" si="2"/>
        <v>0.0075</v>
      </c>
      <c r="N17" s="10"/>
      <c r="O17" s="11"/>
      <c r="P17" s="9"/>
      <c r="Q17" s="9"/>
      <c r="R17" s="9"/>
    </row>
    <row r="18" spans="1:18" ht="12.75">
      <c r="A18" s="19" t="s">
        <v>19</v>
      </c>
      <c r="B18" s="31">
        <f t="shared" si="0"/>
        <v>2.628</v>
      </c>
      <c r="C18" s="55">
        <v>300</v>
      </c>
      <c r="D18" s="55"/>
      <c r="E18" s="56">
        <v>1</v>
      </c>
      <c r="F18" s="32">
        <f t="shared" si="1"/>
        <v>0.0033333333333333335</v>
      </c>
      <c r="G18" s="10"/>
      <c r="H18" s="11"/>
      <c r="I18" s="9"/>
      <c r="J18" s="9"/>
      <c r="K18" s="9"/>
      <c r="L18" s="8">
        <v>0</v>
      </c>
      <c r="M18" s="32">
        <f t="shared" si="2"/>
        <v>0</v>
      </c>
      <c r="N18" s="10"/>
      <c r="O18" s="11"/>
      <c r="P18" s="9"/>
      <c r="Q18" s="9"/>
      <c r="R18" s="9"/>
    </row>
    <row r="19" spans="1:24" ht="12.75">
      <c r="A19" s="57" t="s">
        <v>20</v>
      </c>
      <c r="B19" s="58">
        <f t="shared" si="0"/>
        <v>3.504</v>
      </c>
      <c r="C19" s="59">
        <v>400</v>
      </c>
      <c r="D19" s="59"/>
      <c r="E19" s="66">
        <v>0</v>
      </c>
      <c r="F19" s="61">
        <f t="shared" si="1"/>
        <v>0</v>
      </c>
      <c r="G19" s="62"/>
      <c r="H19" s="67"/>
      <c r="I19" s="65"/>
      <c r="J19" s="65"/>
      <c r="K19" s="65"/>
      <c r="L19" s="60">
        <v>0</v>
      </c>
      <c r="M19" s="61">
        <f t="shared" si="2"/>
        <v>0</v>
      </c>
      <c r="N19" s="10"/>
      <c r="O19" s="11"/>
      <c r="P19" s="9"/>
      <c r="Q19" s="9"/>
      <c r="R19" s="9"/>
      <c r="S19" s="4"/>
      <c r="T19" s="4"/>
      <c r="U19" s="5"/>
      <c r="V19" s="7"/>
      <c r="W19" s="4"/>
      <c r="X19" s="4"/>
    </row>
    <row r="20" spans="1:24" ht="15">
      <c r="A20" s="85" t="s">
        <v>49</v>
      </c>
      <c r="B20" s="86">
        <f t="shared" si="0"/>
        <v>2.628</v>
      </c>
      <c r="C20" s="87">
        <v>300</v>
      </c>
      <c r="D20" s="87"/>
      <c r="E20" s="88">
        <v>0</v>
      </c>
      <c r="F20" s="89">
        <f t="shared" si="1"/>
        <v>0</v>
      </c>
      <c r="G20" s="90"/>
      <c r="H20" s="91"/>
      <c r="I20" s="92"/>
      <c r="J20" s="92"/>
      <c r="K20" s="92"/>
      <c r="L20" s="93">
        <v>0</v>
      </c>
      <c r="M20" s="89">
        <f t="shared" si="2"/>
        <v>0</v>
      </c>
      <c r="N20" s="10"/>
      <c r="O20" s="11"/>
      <c r="P20" s="9"/>
      <c r="Q20" s="9"/>
      <c r="R20" s="9"/>
      <c r="S20" s="4"/>
      <c r="T20" s="4"/>
      <c r="U20" s="5"/>
      <c r="V20" s="7"/>
      <c r="W20" s="4"/>
      <c r="X20" s="4"/>
    </row>
    <row r="21" spans="1:24" ht="12.75">
      <c r="A21" s="47" t="s">
        <v>37</v>
      </c>
      <c r="B21" s="31">
        <f t="shared" si="0"/>
        <v>2.628</v>
      </c>
      <c r="C21" s="55">
        <v>300</v>
      </c>
      <c r="D21" s="55"/>
      <c r="E21" s="56">
        <v>0</v>
      </c>
      <c r="F21" s="32">
        <f t="shared" si="1"/>
        <v>0</v>
      </c>
      <c r="G21" s="48"/>
      <c r="H21" s="49"/>
      <c r="I21" s="41"/>
      <c r="J21" s="41"/>
      <c r="K21" s="41"/>
      <c r="L21" s="8">
        <v>0</v>
      </c>
      <c r="M21" s="32">
        <f t="shared" si="2"/>
        <v>0</v>
      </c>
      <c r="N21" s="10"/>
      <c r="O21" s="11"/>
      <c r="P21" s="9"/>
      <c r="Q21" s="9"/>
      <c r="R21" s="9"/>
      <c r="S21" s="4"/>
      <c r="T21" s="4"/>
      <c r="U21" s="5"/>
      <c r="V21" s="7"/>
      <c r="W21" s="4"/>
      <c r="X21" s="4"/>
    </row>
    <row r="22" spans="1:24" ht="12.75">
      <c r="A22" s="47" t="s">
        <v>38</v>
      </c>
      <c r="B22" s="31">
        <f t="shared" si="0"/>
        <v>1.752</v>
      </c>
      <c r="C22" s="55">
        <v>200</v>
      </c>
      <c r="D22" s="55"/>
      <c r="E22" s="56">
        <v>0</v>
      </c>
      <c r="F22" s="32">
        <f t="shared" si="1"/>
        <v>0</v>
      </c>
      <c r="G22" s="48"/>
      <c r="H22" s="49"/>
      <c r="I22" s="41"/>
      <c r="J22" s="41"/>
      <c r="K22" s="41"/>
      <c r="L22" s="8">
        <v>0</v>
      </c>
      <c r="M22" s="32">
        <f t="shared" si="2"/>
        <v>0</v>
      </c>
      <c r="N22" s="10"/>
      <c r="O22" s="11"/>
      <c r="P22" s="9"/>
      <c r="Q22" s="9"/>
      <c r="R22" s="9"/>
      <c r="S22" s="4"/>
      <c r="T22" s="4"/>
      <c r="U22" s="5"/>
      <c r="V22" s="7"/>
      <c r="W22" s="4"/>
      <c r="X22" s="4"/>
    </row>
    <row r="23" spans="1:24" ht="28.5">
      <c r="A23" s="84" t="s">
        <v>47</v>
      </c>
      <c r="B23" s="31"/>
      <c r="C23" s="55"/>
      <c r="D23" s="55"/>
      <c r="E23" s="56"/>
      <c r="F23" s="32"/>
      <c r="G23" s="10"/>
      <c r="H23" s="11"/>
      <c r="I23" s="9"/>
      <c r="J23" s="9"/>
      <c r="K23" s="9"/>
      <c r="L23" s="8"/>
      <c r="M23" s="32"/>
      <c r="N23" s="10"/>
      <c r="O23" s="11"/>
      <c r="P23" s="9"/>
      <c r="Q23" s="9"/>
      <c r="R23" s="9"/>
      <c r="S23" s="4"/>
      <c r="T23" s="4"/>
      <c r="U23" s="5"/>
      <c r="V23" s="7"/>
      <c r="W23" s="4"/>
      <c r="X23" s="4"/>
    </row>
    <row r="24" spans="1:24" ht="12.75">
      <c r="A24" s="72" t="s">
        <v>39</v>
      </c>
      <c r="B24" s="31">
        <f>C24*24*365/1000000</f>
        <v>8.76</v>
      </c>
      <c r="C24" s="55">
        <v>1000</v>
      </c>
      <c r="D24" s="55"/>
      <c r="E24" s="56">
        <v>0</v>
      </c>
      <c r="F24" s="32">
        <f>E24/$C24</f>
        <v>0</v>
      </c>
      <c r="G24" s="10"/>
      <c r="H24" s="11"/>
      <c r="I24" s="9"/>
      <c r="J24" s="9"/>
      <c r="K24" s="9"/>
      <c r="L24" s="8">
        <v>0</v>
      </c>
      <c r="M24" s="32">
        <f>L24/$C24</f>
        <v>0</v>
      </c>
      <c r="N24" s="10"/>
      <c r="O24" s="11"/>
      <c r="P24" s="9"/>
      <c r="Q24" s="9"/>
      <c r="R24" s="9"/>
      <c r="S24" s="4"/>
      <c r="T24" s="4"/>
      <c r="U24" s="5"/>
      <c r="V24" s="7"/>
      <c r="W24" s="4"/>
      <c r="X24" s="4"/>
    </row>
    <row r="25" spans="1:24" ht="12.75">
      <c r="A25" s="72" t="s">
        <v>50</v>
      </c>
      <c r="B25" s="31">
        <f>C25*24*365/1000000</f>
        <v>0.9636</v>
      </c>
      <c r="C25" s="55">
        <v>110</v>
      </c>
      <c r="D25" s="55"/>
      <c r="E25" s="56">
        <v>0</v>
      </c>
      <c r="F25" s="32">
        <f>E25/$C25</f>
        <v>0</v>
      </c>
      <c r="G25" s="10"/>
      <c r="H25" s="11"/>
      <c r="I25" s="9"/>
      <c r="J25" s="9"/>
      <c r="K25" s="9"/>
      <c r="L25" s="8">
        <v>0</v>
      </c>
      <c r="M25" s="32">
        <f>L25/$C25</f>
        <v>0</v>
      </c>
      <c r="N25" s="10"/>
      <c r="O25" s="11"/>
      <c r="P25" s="9"/>
      <c r="Q25" s="9"/>
      <c r="R25" s="9"/>
      <c r="S25" s="4"/>
      <c r="T25" s="4"/>
      <c r="U25" s="5"/>
      <c r="V25" s="7"/>
      <c r="W25" s="4"/>
      <c r="X25" s="4"/>
    </row>
    <row r="26" spans="1:24" ht="15">
      <c r="A26" s="68" t="s">
        <v>52</v>
      </c>
      <c r="B26" s="58">
        <f>C26*24*365/1000000</f>
        <v>0.3600360000000001</v>
      </c>
      <c r="C26" s="59">
        <v>41.1</v>
      </c>
      <c r="D26" s="59"/>
      <c r="E26" s="66">
        <v>1</v>
      </c>
      <c r="F26" s="61">
        <f>E26/$C26</f>
        <v>0.024330900243309</v>
      </c>
      <c r="G26" s="62"/>
      <c r="H26" s="67"/>
      <c r="I26" s="65"/>
      <c r="J26" s="65"/>
      <c r="K26" s="65"/>
      <c r="L26" s="60">
        <v>0</v>
      </c>
      <c r="M26" s="61">
        <f>L26/$C26</f>
        <v>0</v>
      </c>
      <c r="N26" s="10"/>
      <c r="O26" s="11"/>
      <c r="P26" s="9"/>
      <c r="Q26" s="9"/>
      <c r="R26" s="9"/>
      <c r="S26" s="4"/>
      <c r="T26" s="4"/>
      <c r="U26" s="5"/>
      <c r="V26" s="7"/>
      <c r="W26" s="4"/>
      <c r="X26" s="4"/>
    </row>
    <row r="27" spans="1:24" ht="12.75">
      <c r="A27" s="95"/>
      <c r="B27" s="50"/>
      <c r="C27" s="55"/>
      <c r="D27" s="55"/>
      <c r="E27" s="96"/>
      <c r="F27" s="48"/>
      <c r="G27" s="10"/>
      <c r="H27" s="11"/>
      <c r="I27" s="9"/>
      <c r="J27" s="9"/>
      <c r="K27" s="9"/>
      <c r="L27" s="97"/>
      <c r="M27" s="48"/>
      <c r="N27" s="10"/>
      <c r="O27" s="11"/>
      <c r="P27" s="9"/>
      <c r="Q27" s="9"/>
      <c r="R27" s="9"/>
      <c r="S27" s="4"/>
      <c r="T27" s="4"/>
      <c r="U27" s="5"/>
      <c r="V27" s="7"/>
      <c r="W27" s="4"/>
      <c r="X27" s="4"/>
    </row>
    <row r="28" spans="1:22" s="4" customFormat="1" ht="12.75">
      <c r="A28" s="41"/>
      <c r="B28" s="50"/>
      <c r="C28" s="41"/>
      <c r="D28" s="41"/>
      <c r="E28" s="51"/>
      <c r="F28" s="10"/>
      <c r="G28" s="10"/>
      <c r="H28" s="11"/>
      <c r="I28" s="9"/>
      <c r="J28" s="9"/>
      <c r="K28" s="41"/>
      <c r="L28" s="41"/>
      <c r="M28" s="10"/>
      <c r="N28" s="10"/>
      <c r="O28" s="11"/>
      <c r="P28" s="9"/>
      <c r="Q28" s="9"/>
      <c r="R28" s="41"/>
      <c r="U28" s="5"/>
      <c r="V28" s="7"/>
    </row>
    <row r="29" spans="1:18" ht="15">
      <c r="A29" s="52" t="s">
        <v>8</v>
      </c>
      <c r="B29" s="9"/>
      <c r="C29" s="9"/>
      <c r="D29" s="9"/>
      <c r="E29" s="9"/>
      <c r="F29" s="10"/>
      <c r="G29" s="10"/>
      <c r="H29" s="11"/>
      <c r="I29" s="9"/>
      <c r="J29" s="9"/>
      <c r="K29" s="9"/>
      <c r="L29" s="9"/>
      <c r="M29" s="10"/>
      <c r="N29" s="10"/>
      <c r="O29" s="11"/>
      <c r="P29" s="9"/>
      <c r="Q29" s="9"/>
      <c r="R29" s="9"/>
    </row>
    <row r="30" spans="1:18" ht="15">
      <c r="A30" s="52" t="s">
        <v>65</v>
      </c>
      <c r="B30" s="9"/>
      <c r="C30" s="9"/>
      <c r="D30" s="9"/>
      <c r="E30" s="9"/>
      <c r="K30" s="9"/>
      <c r="L30" s="9"/>
      <c r="R30" s="9"/>
    </row>
    <row r="31" ht="15">
      <c r="A31" s="52" t="s">
        <v>27</v>
      </c>
    </row>
    <row r="32" ht="15">
      <c r="A32" s="94" t="s">
        <v>64</v>
      </c>
    </row>
    <row r="33" spans="1:2" ht="15">
      <c r="A33" s="6"/>
      <c r="B33" s="98"/>
    </row>
  </sheetData>
  <sheetProtection/>
  <conditionalFormatting sqref="E23 E26 L6:L27">
    <cfRule type="cellIs" priority="1" dxfId="0" operator="lessThan" stopIfTrue="1">
      <formula>1</formula>
    </cfRule>
  </conditionalFormatting>
  <printOptions/>
  <pageMargins left="0.2755905511811024" right="0.1968503937007874" top="0.3937007874015748" bottom="0.7480314960629921" header="0.1968503937007874" footer="0.31496062992125984"/>
  <pageSetup horizontalDpi="360" verticalDpi="360" orientation="landscape" paperSize="9" scale="90" r:id="rId2"/>
  <headerFooter alignWithMargins="0">
    <oddFooter>&amp;L&amp;12Quality Management  PCD&amp;8
D. Gumy  printed the &amp;D / &amp;T&amp;C&amp;8File: "&amp;F"  Sheet: "&amp;A"  &amp;12Rev. 3.0a&amp;R&amp;8Page &amp;P / &amp;N</oddFooter>
  </headerFooter>
  <drawing r:id="rId1"/>
</worksheet>
</file>

<file path=xl/worksheets/sheet5.xml><?xml version="1.0" encoding="utf-8"?>
<worksheet xmlns="http://schemas.openxmlformats.org/spreadsheetml/2006/main" xmlns:r="http://schemas.openxmlformats.org/officeDocument/2006/relationships">
  <dimension ref="A1:X39"/>
  <sheetViews>
    <sheetView showGridLines="0" tabSelected="1" zoomScalePageLayoutView="0" workbookViewId="0" topLeftCell="A1">
      <selection activeCell="I17" sqref="I17"/>
    </sheetView>
  </sheetViews>
  <sheetFormatPr defaultColWidth="11.421875" defaultRowHeight="12.75"/>
  <cols>
    <col min="1" max="1" width="20.28125" style="1" customWidth="1"/>
    <col min="2" max="2" width="6.7109375" style="1" customWidth="1"/>
    <col min="3" max="3" width="7.7109375" style="1" customWidth="1"/>
    <col min="4" max="4" width="1.7109375" style="1" customWidth="1"/>
    <col min="5" max="5" width="5.140625" style="1" customWidth="1"/>
    <col min="6" max="6" width="8.28125" style="2" customWidth="1"/>
    <col min="7" max="7" width="9.57421875" style="2" customWidth="1"/>
    <col min="8" max="8" width="12.28125" style="3" bestFit="1" customWidth="1"/>
    <col min="9" max="9" width="11.8515625" style="1" bestFit="1" customWidth="1"/>
    <col min="10" max="10" width="8.00390625" style="1" customWidth="1"/>
    <col min="11" max="11" width="1.7109375" style="1" customWidth="1"/>
    <col min="12" max="12" width="5.140625" style="1" customWidth="1"/>
    <col min="13" max="13" width="8.28125" style="2" customWidth="1"/>
    <col min="14" max="14" width="9.57421875" style="2" customWidth="1"/>
    <col min="15" max="15" width="13.28125" style="3" customWidth="1"/>
    <col min="16" max="16" width="12.7109375" style="1" customWidth="1"/>
    <col min="17" max="17" width="8.00390625" style="1" customWidth="1"/>
    <col min="18" max="16384" width="11.421875" style="1" customWidth="1"/>
  </cols>
  <sheetData>
    <row r="1" spans="1:18" ht="70.5" customHeight="1">
      <c r="A1" s="9"/>
      <c r="B1" s="9"/>
      <c r="C1" s="9"/>
      <c r="D1" s="9"/>
      <c r="E1" s="9"/>
      <c r="F1" s="10"/>
      <c r="G1" s="10"/>
      <c r="H1" s="11"/>
      <c r="I1" s="9"/>
      <c r="J1" s="9"/>
      <c r="K1" s="9"/>
      <c r="L1" s="9"/>
      <c r="M1" s="10"/>
      <c r="N1" s="10"/>
      <c r="O1" s="11"/>
      <c r="P1" s="9"/>
      <c r="Q1" s="9"/>
      <c r="R1" s="9"/>
    </row>
    <row r="2" spans="1:18" ht="13.5" thickBot="1">
      <c r="A2" s="9"/>
      <c r="B2" s="9"/>
      <c r="C2" s="9"/>
      <c r="D2" s="9"/>
      <c r="E2" s="73" t="s">
        <v>51</v>
      </c>
      <c r="F2" s="10"/>
      <c r="G2" s="10"/>
      <c r="H2" s="11"/>
      <c r="I2" s="9"/>
      <c r="J2" s="16" t="s">
        <v>14</v>
      </c>
      <c r="K2" s="12"/>
      <c r="L2" s="13" t="s">
        <v>11</v>
      </c>
      <c r="M2" s="10"/>
      <c r="N2" s="10"/>
      <c r="O2" s="11"/>
      <c r="P2" s="9"/>
      <c r="Q2" s="18" t="s">
        <v>9</v>
      </c>
      <c r="R2" s="9"/>
    </row>
    <row r="3" spans="1:18" ht="12.75">
      <c r="A3" s="14" t="s">
        <v>15</v>
      </c>
      <c r="B3" s="15"/>
      <c r="C3" s="15"/>
      <c r="D3" s="69"/>
      <c r="E3" s="17"/>
      <c r="F3" s="21" t="s">
        <v>12</v>
      </c>
      <c r="G3" s="22" t="s">
        <v>13</v>
      </c>
      <c r="H3" s="23" t="s">
        <v>5</v>
      </c>
      <c r="I3" s="24"/>
      <c r="J3" s="9"/>
      <c r="K3" s="16"/>
      <c r="L3" s="17"/>
      <c r="M3" s="21" t="s">
        <v>4</v>
      </c>
      <c r="N3" s="22" t="s">
        <v>13</v>
      </c>
      <c r="O3" s="25" t="s">
        <v>5</v>
      </c>
      <c r="P3" s="24"/>
      <c r="Q3" s="9"/>
      <c r="R3" s="9"/>
    </row>
    <row r="4" spans="1:18" ht="12.75">
      <c r="A4" s="19"/>
      <c r="B4" s="20" t="s">
        <v>0</v>
      </c>
      <c r="C4" s="53" t="s">
        <v>2</v>
      </c>
      <c r="D4" s="55"/>
      <c r="E4" s="17"/>
      <c r="F4" s="27"/>
      <c r="G4" s="28"/>
      <c r="H4" s="29"/>
      <c r="I4" s="30"/>
      <c r="J4" s="9"/>
      <c r="K4" s="9"/>
      <c r="L4" s="17"/>
      <c r="M4" s="27"/>
      <c r="N4" s="28"/>
      <c r="O4" s="29"/>
      <c r="P4" s="30"/>
      <c r="Q4" s="9"/>
      <c r="R4" s="9"/>
    </row>
    <row r="5" spans="1:18" ht="13.5" thickBot="1">
      <c r="A5" s="74" t="s">
        <v>44</v>
      </c>
      <c r="B5" s="26"/>
      <c r="C5" s="54" t="s">
        <v>1</v>
      </c>
      <c r="D5" s="70"/>
      <c r="E5" s="17"/>
      <c r="F5" s="32"/>
      <c r="G5" s="33">
        <f>SUM(F6:F33)</f>
        <v>0.008688097306689836</v>
      </c>
      <c r="H5" s="34">
        <f>1/G5</f>
        <v>115.1</v>
      </c>
      <c r="I5" s="35">
        <f>H5*24*365</f>
        <v>1008275.9999999999</v>
      </c>
      <c r="J5" s="36">
        <f>I5/(I5+4)</f>
        <v>0.9999960328480184</v>
      </c>
      <c r="K5" s="9"/>
      <c r="L5" s="17"/>
      <c r="M5" s="32"/>
      <c r="N5" s="33">
        <f>SUM(M6:M30)</f>
        <v>0.008688097306689836</v>
      </c>
      <c r="O5" s="71">
        <f>1/N5</f>
        <v>115.1</v>
      </c>
      <c r="P5" s="35">
        <f>O5*24*365</f>
        <v>1008275.9999999999</v>
      </c>
      <c r="Q5" s="38">
        <f>P5/(P5+4)</f>
        <v>0.9999960328480184</v>
      </c>
      <c r="R5" s="9"/>
    </row>
    <row r="6" spans="1:18" ht="12.75">
      <c r="A6" s="19"/>
      <c r="B6" s="31"/>
      <c r="C6" s="55"/>
      <c r="D6" s="55"/>
      <c r="E6" s="56"/>
      <c r="F6" s="32"/>
      <c r="G6" s="39"/>
      <c r="H6" s="40"/>
      <c r="I6" s="41"/>
      <c r="J6" s="9"/>
      <c r="K6" s="37"/>
      <c r="L6" s="8"/>
      <c r="M6" s="32"/>
      <c r="N6" s="39"/>
      <c r="O6" s="40"/>
      <c r="P6" s="41"/>
      <c r="Q6" s="9"/>
      <c r="R6" s="9"/>
    </row>
    <row r="7" spans="1:18" ht="23.25" customHeight="1">
      <c r="A7" s="19"/>
      <c r="B7" s="31"/>
      <c r="C7" s="55"/>
      <c r="D7" s="55"/>
      <c r="E7" s="56"/>
      <c r="F7" s="32"/>
      <c r="G7" s="10"/>
      <c r="H7" s="42"/>
      <c r="I7" s="43"/>
      <c r="J7" s="9"/>
      <c r="K7" s="9"/>
      <c r="L7" s="8"/>
      <c r="M7" s="32"/>
      <c r="N7" s="10"/>
      <c r="O7" s="44"/>
      <c r="P7" s="45"/>
      <c r="Q7" s="9"/>
      <c r="R7" s="9"/>
    </row>
    <row r="8" spans="1:18" ht="12.75">
      <c r="A8" s="57"/>
      <c r="B8" s="58"/>
      <c r="C8" s="59"/>
      <c r="D8" s="59"/>
      <c r="E8" s="66"/>
      <c r="F8" s="61"/>
      <c r="G8" s="62"/>
      <c r="H8" s="63"/>
      <c r="I8" s="64"/>
      <c r="J8" s="65"/>
      <c r="K8" s="65"/>
      <c r="L8" s="60"/>
      <c r="M8" s="61"/>
      <c r="N8" s="10"/>
      <c r="O8" s="44"/>
      <c r="P8" s="45"/>
      <c r="Q8" s="9"/>
      <c r="R8" s="9"/>
    </row>
    <row r="9" spans="1:18" ht="12.75">
      <c r="A9" s="19"/>
      <c r="B9" s="31"/>
      <c r="C9" s="55"/>
      <c r="D9" s="55"/>
      <c r="E9" s="56"/>
      <c r="F9" s="32"/>
      <c r="G9" s="10"/>
      <c r="H9" s="42"/>
      <c r="I9" s="43"/>
      <c r="J9" s="9"/>
      <c r="K9" s="9"/>
      <c r="L9" s="8"/>
      <c r="M9" s="32"/>
      <c r="N9" s="10"/>
      <c r="O9" s="44"/>
      <c r="P9" s="45"/>
      <c r="Q9" s="9"/>
      <c r="R9" s="9"/>
    </row>
    <row r="10" spans="1:18" ht="12.75">
      <c r="A10" s="68"/>
      <c r="B10" s="58"/>
      <c r="C10" s="59"/>
      <c r="D10" s="59"/>
      <c r="E10" s="66"/>
      <c r="F10" s="61"/>
      <c r="G10" s="62"/>
      <c r="H10" s="67"/>
      <c r="I10" s="65"/>
      <c r="J10" s="65"/>
      <c r="K10" s="65"/>
      <c r="L10" s="60"/>
      <c r="M10" s="61"/>
      <c r="N10" s="10"/>
      <c r="O10" s="11"/>
      <c r="P10" s="9"/>
      <c r="Q10" s="9"/>
      <c r="R10" s="9"/>
    </row>
    <row r="11" spans="1:18" ht="12.75">
      <c r="A11" s="57"/>
      <c r="B11" s="58"/>
      <c r="C11" s="59"/>
      <c r="D11" s="59"/>
      <c r="E11" s="66"/>
      <c r="F11" s="61"/>
      <c r="G11" s="62"/>
      <c r="H11" s="67"/>
      <c r="I11" s="65"/>
      <c r="J11" s="65"/>
      <c r="K11" s="65"/>
      <c r="L11" s="60"/>
      <c r="M11" s="61"/>
      <c r="N11" s="10"/>
      <c r="O11" s="11"/>
      <c r="P11" s="9"/>
      <c r="Q11" s="9"/>
      <c r="R11" s="9"/>
    </row>
    <row r="12" spans="1:18" ht="12.75">
      <c r="A12" s="19"/>
      <c r="B12" s="31"/>
      <c r="C12" s="55"/>
      <c r="D12" s="55"/>
      <c r="E12" s="56"/>
      <c r="F12" s="32"/>
      <c r="G12" s="10"/>
      <c r="H12" s="11"/>
      <c r="I12" s="9"/>
      <c r="J12" s="9"/>
      <c r="K12" s="9"/>
      <c r="L12" s="8"/>
      <c r="M12" s="32"/>
      <c r="N12" s="10"/>
      <c r="O12" s="11"/>
      <c r="P12" s="9"/>
      <c r="Q12" s="9"/>
      <c r="R12" s="9"/>
    </row>
    <row r="13" spans="1:18" ht="12.75">
      <c r="A13" s="19"/>
      <c r="B13" s="31"/>
      <c r="C13" s="55"/>
      <c r="D13" s="55"/>
      <c r="E13" s="56"/>
      <c r="F13" s="32"/>
      <c r="G13" s="10"/>
      <c r="H13" s="11"/>
      <c r="I13" s="9"/>
      <c r="J13" s="9"/>
      <c r="K13" s="9"/>
      <c r="L13" s="8"/>
      <c r="M13" s="32"/>
      <c r="N13" s="10"/>
      <c r="O13" s="11"/>
      <c r="P13" s="9"/>
      <c r="Q13" s="9"/>
      <c r="R13" s="9"/>
    </row>
    <row r="14" spans="1:18" ht="12.75">
      <c r="A14" s="57"/>
      <c r="B14" s="58"/>
      <c r="C14" s="59"/>
      <c r="D14" s="59"/>
      <c r="E14" s="66"/>
      <c r="F14" s="61"/>
      <c r="G14" s="62"/>
      <c r="H14" s="67"/>
      <c r="I14" s="65"/>
      <c r="J14" s="65"/>
      <c r="K14" s="65"/>
      <c r="L14" s="60"/>
      <c r="M14" s="61"/>
      <c r="N14" s="10"/>
      <c r="O14" s="11"/>
      <c r="P14" s="9"/>
      <c r="Q14" s="9"/>
      <c r="R14" s="9"/>
    </row>
    <row r="15" spans="1:18" ht="12.75">
      <c r="A15" s="19"/>
      <c r="B15" s="31"/>
      <c r="C15" s="55"/>
      <c r="D15" s="55"/>
      <c r="E15" s="56"/>
      <c r="F15" s="32"/>
      <c r="G15" s="10"/>
      <c r="H15" s="11"/>
      <c r="I15" s="9"/>
      <c r="J15" s="9"/>
      <c r="K15" s="9"/>
      <c r="L15" s="8"/>
      <c r="M15" s="32"/>
      <c r="N15" s="10"/>
      <c r="O15" s="11"/>
      <c r="P15" s="9"/>
      <c r="Q15" s="9"/>
      <c r="R15" s="9"/>
    </row>
    <row r="16" spans="1:18" ht="12.75">
      <c r="A16" s="19"/>
      <c r="B16" s="31"/>
      <c r="C16" s="55"/>
      <c r="D16" s="55"/>
      <c r="E16" s="56"/>
      <c r="F16" s="32"/>
      <c r="G16" s="10"/>
      <c r="H16" s="11"/>
      <c r="I16" s="9"/>
      <c r="J16" s="9"/>
      <c r="K16" s="9"/>
      <c r="L16" s="8"/>
      <c r="M16" s="32"/>
      <c r="N16" s="10"/>
      <c r="O16" s="11"/>
      <c r="P16" s="9"/>
      <c r="Q16" s="9"/>
      <c r="R16" s="9"/>
    </row>
    <row r="17" spans="1:24" ht="12.75">
      <c r="A17" s="19"/>
      <c r="B17" s="31"/>
      <c r="C17" s="55"/>
      <c r="D17" s="55"/>
      <c r="E17" s="56"/>
      <c r="F17" s="32"/>
      <c r="G17" s="10"/>
      <c r="H17" s="11"/>
      <c r="I17" s="9"/>
      <c r="J17" s="9"/>
      <c r="K17" s="9"/>
      <c r="L17" s="8"/>
      <c r="M17" s="32"/>
      <c r="N17" s="10"/>
      <c r="O17" s="11"/>
      <c r="P17" s="9"/>
      <c r="Q17" s="9"/>
      <c r="R17" s="9"/>
      <c r="S17" s="4"/>
      <c r="T17" s="4"/>
      <c r="U17" s="5"/>
      <c r="V17" s="7"/>
      <c r="W17" s="4"/>
      <c r="X17" s="4"/>
    </row>
    <row r="18" spans="1:24" ht="12.75">
      <c r="A18" s="19"/>
      <c r="B18" s="31"/>
      <c r="C18" s="55"/>
      <c r="D18" s="55"/>
      <c r="E18" s="56"/>
      <c r="F18" s="32"/>
      <c r="G18" s="10"/>
      <c r="H18" s="11"/>
      <c r="I18" s="9"/>
      <c r="J18" s="9"/>
      <c r="K18" s="9"/>
      <c r="L18" s="8"/>
      <c r="M18" s="32"/>
      <c r="N18" s="10"/>
      <c r="O18" s="11"/>
      <c r="P18" s="9"/>
      <c r="Q18" s="9"/>
      <c r="R18" s="9"/>
      <c r="S18" s="4"/>
      <c r="T18" s="4"/>
      <c r="U18" s="5"/>
      <c r="V18" s="7"/>
      <c r="W18" s="4"/>
      <c r="X18" s="4"/>
    </row>
    <row r="19" spans="1:24" ht="12.75">
      <c r="A19" s="19"/>
      <c r="B19" s="31"/>
      <c r="C19" s="55"/>
      <c r="D19" s="55"/>
      <c r="E19" s="56"/>
      <c r="F19" s="32"/>
      <c r="G19" s="10"/>
      <c r="H19" s="11"/>
      <c r="I19" s="9"/>
      <c r="J19" s="9"/>
      <c r="K19" s="9"/>
      <c r="L19" s="8"/>
      <c r="M19" s="32"/>
      <c r="N19" s="10"/>
      <c r="O19" s="11"/>
      <c r="P19" s="9"/>
      <c r="Q19" s="9"/>
      <c r="R19" s="9"/>
      <c r="S19" s="4"/>
      <c r="T19" s="4"/>
      <c r="U19" s="5"/>
      <c r="V19" s="7"/>
      <c r="W19" s="4"/>
      <c r="X19" s="4"/>
    </row>
    <row r="20" spans="1:24" ht="12.75">
      <c r="A20" s="57"/>
      <c r="B20" s="58"/>
      <c r="C20" s="59"/>
      <c r="D20" s="59"/>
      <c r="E20" s="66"/>
      <c r="F20" s="61"/>
      <c r="G20" s="62"/>
      <c r="H20" s="67"/>
      <c r="I20" s="65"/>
      <c r="J20" s="65"/>
      <c r="K20" s="65"/>
      <c r="L20" s="60"/>
      <c r="M20" s="61"/>
      <c r="N20" s="10"/>
      <c r="O20" s="11"/>
      <c r="P20" s="9"/>
      <c r="Q20" s="9"/>
      <c r="R20" s="9"/>
      <c r="S20" s="4"/>
      <c r="T20" s="4"/>
      <c r="U20" s="5"/>
      <c r="V20" s="7"/>
      <c r="W20" s="4"/>
      <c r="X20" s="4"/>
    </row>
    <row r="21" spans="1:24" ht="42.75" customHeight="1">
      <c r="A21" s="72"/>
      <c r="B21" s="31"/>
      <c r="C21" s="55"/>
      <c r="D21" s="55"/>
      <c r="E21" s="56"/>
      <c r="F21" s="32"/>
      <c r="G21" s="10"/>
      <c r="H21" s="11"/>
      <c r="I21" s="9"/>
      <c r="J21" s="9"/>
      <c r="K21" s="9"/>
      <c r="L21" s="8"/>
      <c r="M21" s="32"/>
      <c r="N21" s="10"/>
      <c r="O21" s="11"/>
      <c r="P21" s="9"/>
      <c r="Q21" s="9"/>
      <c r="R21" s="9"/>
      <c r="S21" s="4"/>
      <c r="T21" s="4"/>
      <c r="U21" s="5"/>
      <c r="V21" s="7"/>
      <c r="W21" s="4"/>
      <c r="X21" s="4"/>
    </row>
    <row r="22" spans="1:24" ht="12.75">
      <c r="A22" s="72"/>
      <c r="B22" s="31"/>
      <c r="C22" s="55"/>
      <c r="D22" s="55"/>
      <c r="E22" s="56"/>
      <c r="F22" s="32"/>
      <c r="G22" s="10"/>
      <c r="H22" s="11"/>
      <c r="I22" s="9"/>
      <c r="J22" s="9"/>
      <c r="K22" s="9"/>
      <c r="L22" s="8"/>
      <c r="M22" s="32"/>
      <c r="N22" s="10"/>
      <c r="O22" s="11"/>
      <c r="P22" s="9"/>
      <c r="Q22" s="9"/>
      <c r="R22" s="9"/>
      <c r="S22" s="4"/>
      <c r="T22" s="4"/>
      <c r="U22" s="5"/>
      <c r="V22" s="7"/>
      <c r="W22" s="4"/>
      <c r="X22" s="4"/>
    </row>
    <row r="23" spans="1:24" ht="12.75">
      <c r="A23" s="19"/>
      <c r="B23" s="31"/>
      <c r="C23" s="55"/>
      <c r="D23" s="55"/>
      <c r="E23" s="56"/>
      <c r="F23" s="32"/>
      <c r="G23" s="10"/>
      <c r="H23" s="11"/>
      <c r="I23" s="9"/>
      <c r="J23" s="9"/>
      <c r="K23" s="9"/>
      <c r="L23" s="8"/>
      <c r="M23" s="32"/>
      <c r="N23" s="48"/>
      <c r="O23" s="49"/>
      <c r="P23" s="41"/>
      <c r="Q23" s="41"/>
      <c r="R23" s="9"/>
      <c r="S23" s="4"/>
      <c r="T23" s="4"/>
      <c r="U23" s="5"/>
      <c r="V23" s="7"/>
      <c r="W23" s="4"/>
      <c r="X23" s="4"/>
    </row>
    <row r="24" spans="1:24" ht="12.75">
      <c r="A24" s="19"/>
      <c r="B24" s="31"/>
      <c r="C24" s="55"/>
      <c r="D24" s="55"/>
      <c r="E24" s="56"/>
      <c r="F24" s="32"/>
      <c r="G24" s="10"/>
      <c r="H24" s="11"/>
      <c r="I24" s="9"/>
      <c r="J24" s="9"/>
      <c r="K24" s="9"/>
      <c r="L24" s="8"/>
      <c r="M24" s="32"/>
      <c r="N24" s="48"/>
      <c r="O24" s="49"/>
      <c r="P24" s="41"/>
      <c r="Q24" s="41"/>
      <c r="R24" s="9"/>
      <c r="S24" s="4"/>
      <c r="T24" s="4"/>
      <c r="U24" s="5"/>
      <c r="V24" s="7"/>
      <c r="W24" s="4"/>
      <c r="X24" s="4"/>
    </row>
    <row r="25" spans="1:24" ht="12.75">
      <c r="A25" s="19"/>
      <c r="B25" s="31"/>
      <c r="C25" s="55"/>
      <c r="D25" s="55"/>
      <c r="E25" s="56"/>
      <c r="F25" s="32"/>
      <c r="G25" s="10"/>
      <c r="H25" s="11"/>
      <c r="I25" s="9"/>
      <c r="J25" s="9"/>
      <c r="K25" s="9"/>
      <c r="L25" s="8"/>
      <c r="M25" s="32"/>
      <c r="N25" s="48"/>
      <c r="O25" s="49"/>
      <c r="P25" s="41"/>
      <c r="Q25" s="41"/>
      <c r="R25" s="9"/>
      <c r="S25" s="4"/>
      <c r="T25" s="4"/>
      <c r="U25" s="5"/>
      <c r="V25" s="7"/>
      <c r="W25" s="4"/>
      <c r="X25" s="4"/>
    </row>
    <row r="26" spans="1:24" ht="12.75">
      <c r="A26" s="19"/>
      <c r="B26" s="31"/>
      <c r="C26" s="55"/>
      <c r="D26" s="55"/>
      <c r="E26" s="56"/>
      <c r="F26" s="32"/>
      <c r="G26" s="10"/>
      <c r="H26" s="42"/>
      <c r="I26" s="43"/>
      <c r="J26" s="9"/>
      <c r="K26" s="9"/>
      <c r="L26" s="8"/>
      <c r="M26" s="32"/>
      <c r="N26" s="48"/>
      <c r="O26" s="42"/>
      <c r="P26" s="43"/>
      <c r="Q26" s="41"/>
      <c r="R26" s="9"/>
      <c r="S26" s="4"/>
      <c r="T26" s="4"/>
      <c r="U26" s="5"/>
      <c r="V26" s="7"/>
      <c r="W26" s="4"/>
      <c r="X26" s="4"/>
    </row>
    <row r="27" spans="1:24" ht="12.75">
      <c r="A27" s="19"/>
      <c r="B27" s="31"/>
      <c r="C27" s="55"/>
      <c r="D27" s="55"/>
      <c r="E27" s="56"/>
      <c r="F27" s="32"/>
      <c r="G27" s="10"/>
      <c r="H27" s="42"/>
      <c r="I27" s="43"/>
      <c r="J27" s="9"/>
      <c r="K27" s="9"/>
      <c r="L27" s="8"/>
      <c r="M27" s="32"/>
      <c r="N27" s="48"/>
      <c r="O27" s="42"/>
      <c r="P27" s="43"/>
      <c r="Q27" s="41"/>
      <c r="R27" s="9"/>
      <c r="S27" s="4"/>
      <c r="T27" s="4"/>
      <c r="U27" s="5"/>
      <c r="V27" s="7"/>
      <c r="W27" s="4"/>
      <c r="X27" s="4"/>
    </row>
    <row r="28" spans="1:24" ht="12.75">
      <c r="A28" s="68"/>
      <c r="B28" s="58"/>
      <c r="C28" s="59"/>
      <c r="D28" s="59"/>
      <c r="E28" s="66"/>
      <c r="F28" s="61"/>
      <c r="G28" s="62"/>
      <c r="H28" s="63"/>
      <c r="I28" s="64"/>
      <c r="J28" s="65"/>
      <c r="K28" s="65"/>
      <c r="L28" s="60"/>
      <c r="M28" s="61"/>
      <c r="N28" s="48"/>
      <c r="O28" s="42"/>
      <c r="P28" s="43"/>
      <c r="Q28" s="41"/>
      <c r="R28" s="9"/>
      <c r="S28" s="4"/>
      <c r="T28" s="4"/>
      <c r="U28" s="5"/>
      <c r="V28" s="7"/>
      <c r="W28" s="4"/>
      <c r="X28" s="4"/>
    </row>
    <row r="29" spans="1:24" ht="12.75">
      <c r="A29" s="46" t="s">
        <v>25</v>
      </c>
      <c r="B29" s="31">
        <f>C29*24*365/1000000</f>
        <v>0.7884</v>
      </c>
      <c r="C29" s="55">
        <v>90</v>
      </c>
      <c r="D29" s="55"/>
      <c r="E29" s="56">
        <v>0</v>
      </c>
      <c r="F29" s="32">
        <f>E29/$C29</f>
        <v>0</v>
      </c>
      <c r="G29" s="10"/>
      <c r="H29" s="11"/>
      <c r="I29" s="9"/>
      <c r="J29" s="9"/>
      <c r="K29" s="9"/>
      <c r="L29" s="8">
        <v>0</v>
      </c>
      <c r="M29" s="32">
        <f>L29/$C29</f>
        <v>0</v>
      </c>
      <c r="N29" s="10"/>
      <c r="O29" s="11"/>
      <c r="P29" s="9"/>
      <c r="Q29" s="9"/>
      <c r="R29" s="9"/>
      <c r="S29" s="4"/>
      <c r="T29" s="4"/>
      <c r="U29" s="5"/>
      <c r="V29" s="7"/>
      <c r="W29" s="4"/>
      <c r="X29" s="4"/>
    </row>
    <row r="30" spans="1:24" ht="15">
      <c r="A30" s="68" t="s">
        <v>66</v>
      </c>
      <c r="B30" s="58">
        <f>C30*24*365/1000000</f>
        <v>1.008276</v>
      </c>
      <c r="C30" s="59">
        <v>115.1</v>
      </c>
      <c r="D30" s="59"/>
      <c r="E30" s="66">
        <v>1</v>
      </c>
      <c r="F30" s="61">
        <f>E30/$C30</f>
        <v>0.008688097306689836</v>
      </c>
      <c r="G30" s="62"/>
      <c r="H30" s="67"/>
      <c r="I30" s="65"/>
      <c r="J30" s="65"/>
      <c r="K30" s="65"/>
      <c r="L30" s="60">
        <v>1</v>
      </c>
      <c r="M30" s="61">
        <f>L30/$C30</f>
        <v>0.008688097306689836</v>
      </c>
      <c r="N30" s="10"/>
      <c r="O30" s="11"/>
      <c r="P30" s="9"/>
      <c r="Q30" s="9"/>
      <c r="R30" s="9"/>
      <c r="S30" s="4"/>
      <c r="T30" s="4"/>
      <c r="U30" s="5"/>
      <c r="V30" s="7"/>
      <c r="W30" s="4"/>
      <c r="X30" s="4"/>
    </row>
    <row r="31" spans="1:24" ht="15">
      <c r="A31" s="46" t="s">
        <v>67</v>
      </c>
      <c r="B31" s="31">
        <f>C31*24*365/1000000</f>
        <v>0.621084</v>
      </c>
      <c r="C31" s="55">
        <v>70.9</v>
      </c>
      <c r="D31" s="55"/>
      <c r="E31" s="56">
        <v>0</v>
      </c>
      <c r="F31" s="32">
        <f>E31/$C31</f>
        <v>0</v>
      </c>
      <c r="G31" s="48"/>
      <c r="H31" s="49"/>
      <c r="I31" s="41"/>
      <c r="J31" s="41"/>
      <c r="K31" s="41"/>
      <c r="L31" s="8">
        <v>0</v>
      </c>
      <c r="M31" s="32">
        <f>L31/$C31</f>
        <v>0</v>
      </c>
      <c r="N31" s="10"/>
      <c r="O31" s="11"/>
      <c r="P31" s="9"/>
      <c r="Q31" s="9"/>
      <c r="R31" s="9"/>
      <c r="S31" s="4"/>
      <c r="T31" s="4"/>
      <c r="U31" s="5"/>
      <c r="V31" s="7"/>
      <c r="W31" s="4"/>
      <c r="X31" s="4"/>
    </row>
    <row r="32" spans="1:24" ht="15">
      <c r="A32" s="128" t="s">
        <v>68</v>
      </c>
      <c r="B32" s="86">
        <f>C32*24*365/1000000</f>
        <v>0.3600360000000001</v>
      </c>
      <c r="C32" s="87">
        <v>41.1</v>
      </c>
      <c r="D32" s="87"/>
      <c r="E32" s="88">
        <v>0</v>
      </c>
      <c r="F32" s="89">
        <f>E32/$C32</f>
        <v>0</v>
      </c>
      <c r="G32" s="48"/>
      <c r="H32" s="49"/>
      <c r="I32" s="41"/>
      <c r="J32" s="41"/>
      <c r="K32" s="41"/>
      <c r="L32" s="93">
        <v>0</v>
      </c>
      <c r="M32" s="89">
        <f>L32/$C32</f>
        <v>0</v>
      </c>
      <c r="N32" s="10"/>
      <c r="O32" s="11"/>
      <c r="P32" s="9"/>
      <c r="Q32" s="9"/>
      <c r="R32" s="9"/>
      <c r="S32" s="4"/>
      <c r="T32" s="4"/>
      <c r="U32" s="5"/>
      <c r="V32" s="7"/>
      <c r="W32" s="4"/>
      <c r="X32" s="4"/>
    </row>
    <row r="33" spans="1:24" ht="15">
      <c r="A33" s="46" t="s">
        <v>24</v>
      </c>
      <c r="B33" s="31">
        <f>C33*24*365/1000000</f>
        <v>0.3504</v>
      </c>
      <c r="C33" s="55">
        <v>40</v>
      </c>
      <c r="D33" s="55"/>
      <c r="E33" s="56">
        <v>0</v>
      </c>
      <c r="F33" s="32">
        <f>E33/$C33</f>
        <v>0</v>
      </c>
      <c r="G33" s="48"/>
      <c r="H33" s="49"/>
      <c r="I33" s="41"/>
      <c r="J33" s="41"/>
      <c r="K33" s="9"/>
      <c r="L33" s="8">
        <v>0</v>
      </c>
      <c r="M33" s="32">
        <f>L33/$C33</f>
        <v>0</v>
      </c>
      <c r="N33" s="48"/>
      <c r="O33" s="49"/>
      <c r="P33" s="41"/>
      <c r="Q33" s="41"/>
      <c r="R33" s="9"/>
      <c r="S33" s="4"/>
      <c r="T33" s="4"/>
      <c r="U33" s="5"/>
      <c r="V33" s="7"/>
      <c r="W33" s="4"/>
      <c r="X33" s="4"/>
    </row>
    <row r="34" spans="1:22" s="4" customFormat="1" ht="12.75">
      <c r="A34" s="41"/>
      <c r="B34" s="50"/>
      <c r="C34" s="41"/>
      <c r="D34" s="41"/>
      <c r="E34" s="51"/>
      <c r="F34" s="10"/>
      <c r="G34" s="10"/>
      <c r="H34" s="11"/>
      <c r="I34" s="9"/>
      <c r="J34" s="9"/>
      <c r="K34" s="41"/>
      <c r="L34" s="41"/>
      <c r="M34" s="10"/>
      <c r="N34" s="10"/>
      <c r="O34" s="11"/>
      <c r="P34" s="9"/>
      <c r="Q34" s="9"/>
      <c r="R34" s="41"/>
      <c r="U34" s="5"/>
      <c r="V34" s="7"/>
    </row>
    <row r="35" spans="1:18" ht="15">
      <c r="A35" s="52" t="s">
        <v>8</v>
      </c>
      <c r="B35" s="9"/>
      <c r="C35" s="9"/>
      <c r="D35" s="9"/>
      <c r="E35" s="9"/>
      <c r="F35" s="10"/>
      <c r="G35" s="10"/>
      <c r="H35" s="11"/>
      <c r="I35" s="9"/>
      <c r="J35" s="9"/>
      <c r="K35" s="31">
        <f>L35*24*365/1000000</f>
        <v>0</v>
      </c>
      <c r="L35" s="9"/>
      <c r="M35" s="10"/>
      <c r="N35" s="10"/>
      <c r="O35" s="11"/>
      <c r="P35" s="9"/>
      <c r="Q35" s="9"/>
      <c r="R35" s="9"/>
    </row>
    <row r="36" spans="1:18" ht="15">
      <c r="A36" s="52" t="s">
        <v>53</v>
      </c>
      <c r="B36" s="9"/>
      <c r="C36" s="9"/>
      <c r="D36" s="9"/>
      <c r="E36" s="9"/>
      <c r="K36" s="9"/>
      <c r="L36" s="9"/>
      <c r="R36" s="9"/>
    </row>
    <row r="37" ht="15">
      <c r="A37" s="52" t="s">
        <v>27</v>
      </c>
    </row>
    <row r="39" ht="15">
      <c r="A39" s="6"/>
    </row>
  </sheetData>
  <sheetProtection/>
  <conditionalFormatting sqref="E7:E8 E28:E33 E13:E15 E10 E17:E22 L6:L33">
    <cfRule type="cellIs" priority="1" dxfId="0" operator="lessThan" stopIfTrue="1">
      <formula>1</formula>
    </cfRule>
  </conditionalFormatting>
  <printOptions/>
  <pageMargins left="0.2755905511811024" right="0.1968503937007874" top="0.3937007874015748" bottom="0.7480314960629921" header="0.1968503937007874" footer="0.31496062992125984"/>
  <pageSetup horizontalDpi="360" verticalDpi="360" orientation="landscape" paperSize="9" scale="90" r:id="rId2"/>
  <headerFooter alignWithMargins="0">
    <oddFooter>&amp;L&amp;12Quality Management  PCD&amp;8
D. Gumy  printed the &amp;D / &amp;T&amp;C&amp;8File: "&amp;F"  Sheet: "&amp;A"  &amp;12Rev. 3.0a&amp;R&amp;8Page &amp;P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Saia-Burgess Controls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FFR / MTBF</dc:title>
  <dc:subject>Mean Time Between Failure with PCD Systems</dc:subject>
  <dc:creator>D. Gumy</dc:creator>
  <cp:keywords/>
  <dc:description/>
  <cp:lastModifiedBy>Gumy Daniel 277</cp:lastModifiedBy>
  <cp:lastPrinted>2014-11-24T09:32:20Z</cp:lastPrinted>
  <dcterms:created xsi:type="dcterms:W3CDTF">2000-09-25T12:53:48Z</dcterms:created>
  <dcterms:modified xsi:type="dcterms:W3CDTF">2014-11-24T09:33:08Z</dcterms:modified>
  <cp:category/>
  <cp:version/>
  <cp:contentType/>
  <cp:contentStatus/>
</cp:coreProperties>
</file>