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ojects\A6) OpenProjects\113116 E-Line RF Gateway (VPM 718426)\3Realisation\Tools\"/>
    </mc:Choice>
  </mc:AlternateContent>
  <workbookProtection workbookAlgorithmName="SHA-512" workbookHashValue="sipqSem3IdyQVnGJHjq3cxhYwBY0CK8tY7mbw/qd99vjboBIsTOhFVWT3iqqyG2reNUhspiRmlscfDYInigotQ==" workbookSaltValue="F9LDDYRlvFpmw4Xa1pYIAQ==" workbookSpinCount="100000" lockStructure="1"/>
  <bookViews>
    <workbookView xWindow="0" yWindow="0" windowWidth="28800" windowHeight="14235"/>
  </bookViews>
  <sheets>
    <sheet name="Timeout calculator" sheetId="4" r:id="rId1"/>
    <sheet name="Tables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G10" i="4" s="1"/>
  <c r="H10" i="4" s="1"/>
  <c r="F9" i="4"/>
  <c r="G9" i="4" s="1"/>
  <c r="H9" i="4" s="1"/>
  <c r="F8" i="4"/>
  <c r="F7" i="4"/>
  <c r="G7" i="4" s="1"/>
  <c r="H7" i="4" s="1"/>
  <c r="F6" i="4"/>
  <c r="G6" i="4" s="1"/>
  <c r="H6" i="4" s="1"/>
  <c r="F5" i="4"/>
  <c r="G5" i="4" s="1"/>
  <c r="Q7" i="3"/>
  <c r="Q8" i="3"/>
  <c r="Q9" i="3"/>
  <c r="Q10" i="3"/>
  <c r="Q11" i="3"/>
  <c r="Q12" i="3"/>
  <c r="Q13" i="3"/>
  <c r="M7" i="3"/>
  <c r="M8" i="3"/>
  <c r="M9" i="3"/>
  <c r="M10" i="3"/>
  <c r="I13" i="3"/>
  <c r="I12" i="3"/>
  <c r="I11" i="3"/>
  <c r="I10" i="3"/>
  <c r="I9" i="3"/>
  <c r="I8" i="3"/>
  <c r="I7" i="3"/>
  <c r="G8" i="4" l="1"/>
  <c r="H8" i="4" s="1"/>
  <c r="H5" i="4"/>
  <c r="H12" i="4" l="1"/>
  <c r="H13" i="4" s="1"/>
  <c r="E14" i="4" s="1"/>
  <c r="G12" i="4"/>
</calcChain>
</file>

<file path=xl/sharedStrings.xml><?xml version="1.0" encoding="utf-8"?>
<sst xmlns="http://schemas.openxmlformats.org/spreadsheetml/2006/main" count="28" uniqueCount="26">
  <si>
    <t>Read register</t>
  </si>
  <si>
    <t>Write register</t>
  </si>
  <si>
    <t>Answer read</t>
  </si>
  <si>
    <t>Answer write</t>
  </si>
  <si>
    <t>06</t>
  </si>
  <si>
    <t>0E</t>
  </si>
  <si>
    <t>01</t>
  </si>
  <si>
    <t>02</t>
  </si>
  <si>
    <t>Communication type</t>
  </si>
  <si>
    <t>Value hexa</t>
  </si>
  <si>
    <t>Baud rates</t>
  </si>
  <si>
    <t>Time for 1 bit [s]</t>
  </si>
  <si>
    <t>RF baud rate</t>
  </si>
  <si>
    <t>Transmitted bytes</t>
  </si>
  <si>
    <t>Total</t>
  </si>
  <si>
    <t>PIC &lt;=&gt; NB868</t>
  </si>
  <si>
    <t>Delay Tx RF &lt;=&gt; Rx RF
[s/byte]</t>
  </si>
  <si>
    <t>Delay Tx RF &lt;=&gt; Rx RF
[s/bit]</t>
  </si>
  <si>
    <t>Delay Rx RS &lt;=&gt; Tx RF
[s/byte]</t>
  </si>
  <si>
    <t>Delay Rx RS &lt;=&gt; Tx RF
[s/bit]</t>
  </si>
  <si>
    <t>Total + 10% (intern delay of RF module unknown)</t>
  </si>
  <si>
    <t>Timeout [ms]</t>
  </si>
  <si>
    <t>RF-Modem timeout converter</t>
  </si>
  <si>
    <t>RS-485 baud rate</t>
  </si>
  <si>
    <t>Wired baud rate for RS-485 interface</t>
  </si>
  <si>
    <t>Communication baud rate on radio side (potentiometer)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</si>
</sst>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3" borderId="0" xfId="0" applyFill="1" applyProtection="1">
      <protection locked="0"/>
    </xf>
    <xf numFmtId="0" fontId="0" fillId="3" borderId="3" xfId="0" applyFill="1" applyBorder="1" applyProtection="1">
      <protection locked="0"/>
    </xf>
    <xf numFmtId="0" fontId="2" fillId="4" borderId="0" xfId="0" applyFont="1" applyFill="1"/>
    <xf numFmtId="0" fontId="0" fillId="4" borderId="0" xfId="0" applyFill="1"/>
    <xf numFmtId="165" fontId="0" fillId="4" borderId="0" xfId="0" applyNumberFormat="1" applyFill="1"/>
    <xf numFmtId="0" fontId="0" fillId="4" borderId="3" xfId="0" applyFill="1" applyBorder="1"/>
    <xf numFmtId="0" fontId="1" fillId="4" borderId="0" xfId="0" applyFont="1" applyFill="1"/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right" vertical="center"/>
    </xf>
  </cellXfs>
  <cellStyles count="1">
    <cellStyle name="Normal" xfId="0" builtinId="0"/>
  </cellStyles>
  <dxfs count="16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alignment horizontal="center"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.0000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581025</xdr:colOff>
      <xdr:row>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0"/>
          <a:ext cx="1190625" cy="42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D6:E10" totalsRowShown="0" headerRowDxfId="15" dataDxfId="14">
  <autoFilter ref="D6:E10"/>
  <tableColumns count="2">
    <tableColumn id="1" name="Communication type" dataDxfId="13"/>
    <tableColumn id="2" name="Value hexa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H6:I13" totalsRowShown="0" headerRowDxfId="11" dataDxfId="10">
  <autoFilter ref="H6:I13"/>
  <tableColumns count="2">
    <tableColumn id="1" name="Baud rates" dataDxfId="9"/>
    <tableColumn id="2" name="Time for 1 bit [s]" dataDxfId="8">
      <calculatedColumnFormula>1/Table2[[#This Row],[Baud rates]]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K6:M10" totalsRowShown="0" headerRowDxfId="7" dataDxfId="6">
  <autoFilter ref="K6:M10"/>
  <tableColumns count="3">
    <tableColumn id="1" name="Baud rates" dataDxfId="5"/>
    <tableColumn id="2" name="Delay Tx RF &lt;=&gt; Rx RF_x000a_[s/byte]" dataDxfId="4"/>
    <tableColumn id="3" name="Delay Tx RF &lt;=&gt; Rx RF_x000a_[s/bit]" dataDxfId="3">
      <calculatedColumnFormula>Table3[[#This Row],[Delay Tx RF &lt;=&gt; Rx RF
'[s/byte']]]/8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O6:Q13" totalsRowShown="0" headerRowDxfId="2">
  <autoFilter ref="O6:Q13"/>
  <tableColumns count="3">
    <tableColumn id="1" name="Baud rates" dataDxfId="1"/>
    <tableColumn id="2" name="Delay Rx RS &lt;=&gt; Tx RF_x000a_[s/byte]"/>
    <tableColumn id="3" name="Delay Rx RS &lt;=&gt; Tx RF_x000a_[s/bit]" dataDxfId="0">
      <calculatedColumnFormula>Table4[[#This Row],[Delay Rx RS &lt;=&gt; Tx RF
'[s/byte']]]/8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Normal="100" workbookViewId="0">
      <selection activeCell="E5" sqref="E5"/>
    </sheetView>
  </sheetViews>
  <sheetFormatPr defaultRowHeight="15" x14ac:dyDescent="0.25"/>
  <cols>
    <col min="1" max="5" width="9.140625" style="16"/>
    <col min="6" max="8" width="0" style="16" hidden="1" customWidth="1"/>
    <col min="9" max="9" width="1.5703125" style="16" customWidth="1"/>
    <col min="10" max="16384" width="9.140625" style="16"/>
  </cols>
  <sheetData>
    <row r="1" spans="1:15" ht="31.5" x14ac:dyDescent="0.5">
      <c r="A1" s="15" t="s">
        <v>22</v>
      </c>
    </row>
    <row r="5" spans="1:15" x14ac:dyDescent="0.25">
      <c r="C5" s="20" t="s">
        <v>23</v>
      </c>
      <c r="D5" s="20"/>
      <c r="E5" s="13">
        <v>9600</v>
      </c>
      <c r="F5" s="17">
        <f>1/E5</f>
        <v>1.0416666666666667E-4</v>
      </c>
      <c r="G5" s="16">
        <f t="shared" ref="G5:G10" si="0">E$11*F5*8</f>
        <v>0.10666666666666667</v>
      </c>
      <c r="H5" s="16">
        <f t="shared" ref="H5:H10" si="1">G5*2</f>
        <v>0.21333333333333335</v>
      </c>
      <c r="J5" s="21" t="s">
        <v>24</v>
      </c>
      <c r="K5" s="21"/>
      <c r="L5" s="21"/>
      <c r="M5" s="21"/>
      <c r="N5" s="21"/>
      <c r="O5" s="21"/>
    </row>
    <row r="6" spans="1:15" x14ac:dyDescent="0.25">
      <c r="C6" s="20" t="s">
        <v>12</v>
      </c>
      <c r="D6" s="20"/>
      <c r="E6" s="13">
        <v>57600</v>
      </c>
      <c r="F6" s="17">
        <f>1/E6</f>
        <v>1.7361111111111111E-5</v>
      </c>
      <c r="G6" s="16">
        <f t="shared" si="0"/>
        <v>1.7777777777777778E-2</v>
      </c>
      <c r="H6" s="16">
        <f t="shared" si="1"/>
        <v>3.5555555555555556E-2</v>
      </c>
      <c r="J6" s="21" t="s">
        <v>25</v>
      </c>
      <c r="K6" s="21"/>
      <c r="L6" s="21"/>
      <c r="M6" s="21"/>
      <c r="N6" s="21"/>
      <c r="O6" s="21"/>
    </row>
    <row r="7" spans="1:15" hidden="1" x14ac:dyDescent="0.25">
      <c r="C7" s="20" t="s">
        <v>15</v>
      </c>
      <c r="D7" s="20"/>
      <c r="E7" s="13">
        <v>115200</v>
      </c>
      <c r="F7" s="17">
        <f>1/E7</f>
        <v>8.6805555555555555E-6</v>
      </c>
      <c r="G7" s="16">
        <f t="shared" si="0"/>
        <v>8.8888888888888889E-3</v>
      </c>
      <c r="H7" s="16">
        <f t="shared" si="1"/>
        <v>1.7777777777777778E-2</v>
      </c>
    </row>
    <row r="8" spans="1:15" hidden="1" x14ac:dyDescent="0.25">
      <c r="C8" s="20"/>
      <c r="D8" s="20"/>
      <c r="E8" s="13"/>
      <c r="F8" s="16">
        <f>VLOOKUP(E6,Table3[],3,FALSE)</f>
        <v>2.7678625000000001E-5</v>
      </c>
      <c r="G8" s="16">
        <f t="shared" si="0"/>
        <v>2.8342912000000001E-2</v>
      </c>
      <c r="H8" s="16">
        <f t="shared" si="1"/>
        <v>5.6685824000000003E-2</v>
      </c>
    </row>
    <row r="9" spans="1:15" hidden="1" x14ac:dyDescent="0.25">
      <c r="C9" s="20"/>
      <c r="D9" s="20"/>
      <c r="E9" s="13"/>
      <c r="F9" s="16">
        <f>VLOOKUP(E5,Table4[],3,FALSE)</f>
        <v>2.5000000000000002E-6</v>
      </c>
      <c r="G9" s="16">
        <f t="shared" si="0"/>
        <v>2.5600000000000002E-3</v>
      </c>
      <c r="H9" s="16">
        <f t="shared" si="1"/>
        <v>5.1200000000000004E-3</v>
      </c>
    </row>
    <row r="10" spans="1:15" hidden="1" x14ac:dyDescent="0.25">
      <c r="C10" s="20"/>
      <c r="D10" s="20"/>
      <c r="E10" s="13"/>
      <c r="F10" s="16">
        <f>Tables!Q13</f>
        <v>2.5887500000000002E-7</v>
      </c>
      <c r="G10" s="16">
        <f t="shared" si="0"/>
        <v>2.6508800000000002E-4</v>
      </c>
      <c r="H10" s="16">
        <f t="shared" si="1"/>
        <v>5.3017600000000004E-4</v>
      </c>
    </row>
    <row r="11" spans="1:15" ht="15.75" thickBot="1" x14ac:dyDescent="0.3">
      <c r="C11" s="23" t="s">
        <v>13</v>
      </c>
      <c r="D11" s="23"/>
      <c r="E11" s="14">
        <v>128</v>
      </c>
      <c r="F11" s="18"/>
      <c r="G11" s="18"/>
      <c r="H11" s="18"/>
    </row>
    <row r="12" spans="1:15" ht="15.75" hidden="1" thickTop="1" x14ac:dyDescent="0.25">
      <c r="C12" s="22" t="s">
        <v>14</v>
      </c>
      <c r="D12" s="22"/>
      <c r="G12" s="16">
        <f>SUM(G5:G10)</f>
        <v>0.16450133333333333</v>
      </c>
      <c r="H12" s="16">
        <f>SUM(H5:H10)</f>
        <v>0.32900266666666667</v>
      </c>
    </row>
    <row r="13" spans="1:15" ht="15.75" hidden="1" thickTop="1" x14ac:dyDescent="0.25">
      <c r="C13" s="21" t="s">
        <v>20</v>
      </c>
      <c r="D13" s="21"/>
      <c r="E13" s="21"/>
      <c r="F13" s="21"/>
      <c r="G13" s="21"/>
      <c r="H13" s="16">
        <f>H12+(H12/100*10)</f>
        <v>0.36190293333333334</v>
      </c>
    </row>
    <row r="14" spans="1:15" ht="15.75" thickTop="1" x14ac:dyDescent="0.25">
      <c r="C14" s="22" t="s">
        <v>21</v>
      </c>
      <c r="D14" s="22"/>
      <c r="E14" s="19">
        <f>ROUNDUP(H13*1000,-1)</f>
        <v>370</v>
      </c>
    </row>
  </sheetData>
  <sheetProtection algorithmName="SHA-512" hashValue="jwm/SeGL8/BjeaIZ7EYjXDqg5Kd+caUEfTjLOMz9+CJngXSxR/gEizrb04tTdpgap8JVWcg9knt7BKqzwt0O+w==" saltValue="LDRi9/R13/tiFgnGdhEG6g==" spinCount="100000" sheet="1" objects="1" scenarios="1" selectLockedCells="1"/>
  <mergeCells count="12">
    <mergeCell ref="J5:O5"/>
    <mergeCell ref="J6:O6"/>
    <mergeCell ref="C6:D6"/>
    <mergeCell ref="C5:D5"/>
    <mergeCell ref="C7:D7"/>
    <mergeCell ref="C13:G13"/>
    <mergeCell ref="C14:D14"/>
    <mergeCell ref="C12:D12"/>
    <mergeCell ref="C8:D8"/>
    <mergeCell ref="C9:D9"/>
    <mergeCell ref="C10:D10"/>
    <mergeCell ref="C11:D11"/>
  </mergeCells>
  <dataValidations count="1">
    <dataValidation type="decimal" allowBlank="1" showInputMessage="1" showErrorMessage="1" sqref="E11">
      <formula1>0</formula1>
      <formula2>300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Tables!$K$7:$K$10</xm:f>
          </x14:formula1>
          <xm:sqref>E6</xm:sqref>
        </x14:dataValidation>
        <x14:dataValidation type="list" allowBlank="1" showInputMessage="1" showErrorMessage="1">
          <x14:formula1>
            <xm:f>Tables!$H$7:$H$13</xm:f>
          </x14:formula1>
          <xm:sqref>E5 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Q14"/>
  <sheetViews>
    <sheetView workbookViewId="0">
      <selection activeCell="D6" sqref="D6:E10"/>
    </sheetView>
  </sheetViews>
  <sheetFormatPr defaultRowHeight="15" x14ac:dyDescent="0.25"/>
  <cols>
    <col min="4" max="4" width="17.28515625" bestFit="1" customWidth="1"/>
    <col min="5" max="5" width="10.7109375" bestFit="1" customWidth="1"/>
    <col min="8" max="8" width="14.85546875" bestFit="1" customWidth="1"/>
    <col min="9" max="9" width="20.140625" bestFit="1" customWidth="1"/>
    <col min="11" max="11" width="14.85546875" bestFit="1" customWidth="1"/>
    <col min="12" max="13" width="13.7109375" bestFit="1" customWidth="1"/>
    <col min="15" max="15" width="14.85546875" bestFit="1" customWidth="1"/>
    <col min="16" max="16" width="15.7109375" bestFit="1" customWidth="1"/>
    <col min="17" max="17" width="13.5703125" bestFit="1" customWidth="1"/>
  </cols>
  <sheetData>
    <row r="6" spans="4:17" ht="45" x14ac:dyDescent="0.25">
      <c r="D6" s="1" t="s">
        <v>8</v>
      </c>
      <c r="E6" s="4" t="s">
        <v>9</v>
      </c>
      <c r="H6" s="3" t="s">
        <v>10</v>
      </c>
      <c r="I6" s="3" t="s">
        <v>11</v>
      </c>
      <c r="K6" s="3" t="s">
        <v>10</v>
      </c>
      <c r="L6" s="1" t="s">
        <v>16</v>
      </c>
      <c r="M6" s="1" t="s">
        <v>17</v>
      </c>
      <c r="O6" s="3" t="s">
        <v>10</v>
      </c>
      <c r="P6" s="1" t="s">
        <v>18</v>
      </c>
      <c r="Q6" s="1" t="s">
        <v>19</v>
      </c>
    </row>
    <row r="7" spans="4:17" x14ac:dyDescent="0.25">
      <c r="D7" s="3" t="s">
        <v>0</v>
      </c>
      <c r="E7" s="2" t="s">
        <v>4</v>
      </c>
      <c r="H7" s="3">
        <v>2400</v>
      </c>
      <c r="I7" s="5">
        <f>1/Table2[[#This Row],[Baud rates]]</f>
        <v>4.1666666666666669E-4</v>
      </c>
      <c r="K7" s="8">
        <v>2400</v>
      </c>
      <c r="L7" s="9">
        <v>4.07143E-3</v>
      </c>
      <c r="M7" s="9">
        <f>Table3[[#This Row],[Delay Tx RF &lt;=&gt; Rx RF
'[s/byte']]]/8</f>
        <v>5.0892875E-4</v>
      </c>
      <c r="O7" s="6">
        <v>2400</v>
      </c>
      <c r="P7">
        <v>8.0000000000000004E-4</v>
      </c>
      <c r="Q7">
        <f>Table4[[#This Row],[Delay Rx RS &lt;=&gt; Tx RF
'[s/byte']]]/8</f>
        <v>1E-4</v>
      </c>
    </row>
    <row r="8" spans="4:17" x14ac:dyDescent="0.25">
      <c r="D8" s="3" t="s">
        <v>1</v>
      </c>
      <c r="E8" s="2" t="s">
        <v>5</v>
      </c>
      <c r="H8" s="3">
        <v>4800</v>
      </c>
      <c r="I8" s="5">
        <f>1/Table2[[#This Row],[Baud rates]]</f>
        <v>2.0833333333333335E-4</v>
      </c>
      <c r="K8" s="8">
        <v>9600</v>
      </c>
      <c r="L8" s="9">
        <v>1.1428600000000001E-3</v>
      </c>
      <c r="M8" s="9">
        <f>Table3[[#This Row],[Delay Tx RF &lt;=&gt; Rx RF
'[s/byte']]]/8</f>
        <v>1.4285750000000001E-4</v>
      </c>
      <c r="O8" s="7">
        <v>4800</v>
      </c>
      <c r="P8">
        <v>3.9286000000000003E-5</v>
      </c>
      <c r="Q8">
        <f>Table4[[#This Row],[Delay Rx RS &lt;=&gt; Tx RF
'[s/byte']]]/8</f>
        <v>4.9107500000000004E-6</v>
      </c>
    </row>
    <row r="9" spans="4:17" x14ac:dyDescent="0.25">
      <c r="D9" s="3" t="s">
        <v>2</v>
      </c>
      <c r="E9" s="2" t="s">
        <v>6</v>
      </c>
      <c r="H9" s="3">
        <v>9600</v>
      </c>
      <c r="I9" s="5">
        <f>1/Table2[[#This Row],[Baud rates]]</f>
        <v>1.0416666666666667E-4</v>
      </c>
      <c r="K9" s="8">
        <v>38400</v>
      </c>
      <c r="L9" s="9">
        <v>3.0714300000000001E-4</v>
      </c>
      <c r="M9" s="9">
        <f>Table3[[#This Row],[Delay Tx RF &lt;=&gt; Rx RF
'[s/byte']]]/8</f>
        <v>3.8392875000000001E-5</v>
      </c>
      <c r="O9" s="6">
        <v>9600</v>
      </c>
      <c r="P9">
        <v>2.0000000000000002E-5</v>
      </c>
      <c r="Q9">
        <f>Table4[[#This Row],[Delay Rx RS &lt;=&gt; Tx RF
'[s/byte']]]/8</f>
        <v>2.5000000000000002E-6</v>
      </c>
    </row>
    <row r="10" spans="4:17" x14ac:dyDescent="0.25">
      <c r="D10" s="3" t="s">
        <v>3</v>
      </c>
      <c r="E10" s="2" t="s">
        <v>7</v>
      </c>
      <c r="H10" s="3">
        <v>19200</v>
      </c>
      <c r="I10" s="5">
        <f>1/Table2[[#This Row],[Baud rates]]</f>
        <v>5.2083333333333337E-5</v>
      </c>
      <c r="K10" s="8">
        <v>57600</v>
      </c>
      <c r="L10" s="9">
        <v>2.2142900000000001E-4</v>
      </c>
      <c r="M10" s="9">
        <f>Table3[[#This Row],[Delay Tx RF &lt;=&gt; Rx RF
'[s/byte']]]/8</f>
        <v>2.7678625000000001E-5</v>
      </c>
      <c r="O10" s="7">
        <v>19200</v>
      </c>
      <c r="P10">
        <v>1.0000000000000001E-5</v>
      </c>
      <c r="Q10">
        <f>Table4[[#This Row],[Delay Rx RS &lt;=&gt; Tx RF
'[s/byte']]]/8</f>
        <v>1.2500000000000001E-6</v>
      </c>
    </row>
    <row r="11" spans="4:17" x14ac:dyDescent="0.25">
      <c r="H11" s="3">
        <v>38400</v>
      </c>
      <c r="I11" s="5">
        <f>1/Table2[[#This Row],[Baud rates]]</f>
        <v>2.6041666666666668E-5</v>
      </c>
      <c r="K11" s="10"/>
      <c r="L11" s="9"/>
      <c r="O11" s="6">
        <v>38400</v>
      </c>
      <c r="P11">
        <v>5.2140000000000004E-6</v>
      </c>
      <c r="Q11">
        <f>Table4[[#This Row],[Delay Rx RS &lt;=&gt; Tx RF
'[s/byte']]]/8</f>
        <v>6.5175000000000005E-7</v>
      </c>
    </row>
    <row r="12" spans="4:17" x14ac:dyDescent="0.25">
      <c r="H12" s="3">
        <v>57600</v>
      </c>
      <c r="I12" s="5">
        <f>1/Table2[[#This Row],[Baud rates]]</f>
        <v>1.7361111111111111E-5</v>
      </c>
      <c r="K12" s="11"/>
      <c r="L12" s="9"/>
      <c r="O12" s="6">
        <v>57600</v>
      </c>
      <c r="P12">
        <v>3.6430000000000001E-6</v>
      </c>
      <c r="Q12">
        <f>Table4[[#This Row],[Delay Rx RS &lt;=&gt; Tx RF
'[s/byte']]]/8</f>
        <v>4.5537500000000001E-7</v>
      </c>
    </row>
    <row r="13" spans="4:17" x14ac:dyDescent="0.25">
      <c r="H13" s="3">
        <v>115200</v>
      </c>
      <c r="I13" s="5">
        <f>1/Table2[[#This Row],[Baud rates]]</f>
        <v>8.6805555555555555E-6</v>
      </c>
      <c r="O13" s="7">
        <v>115200</v>
      </c>
      <c r="P13">
        <v>2.0710000000000002E-6</v>
      </c>
      <c r="Q13">
        <f>Table4[[#This Row],[Delay Rx RS &lt;=&gt; Tx RF
'[s/byte']]]/8</f>
        <v>2.5887500000000002E-7</v>
      </c>
    </row>
    <row r="14" spans="4:17" x14ac:dyDescent="0.25">
      <c r="H14" s="3"/>
      <c r="I14" s="5"/>
      <c r="O14" s="12"/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Timeout calculator</vt:lpstr>
      <vt:lpstr>Tables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Rebetez Julien 3227</dc:creator>
  <cp:lastModifiedBy>Rebetez Julien 3227</cp:lastModifiedBy>
  <dcterms:created xsi:type="dcterms:W3CDTF">2015-12-14T15:38:49Z</dcterms:created>
  <dcterms:modified xsi:type="dcterms:W3CDTF">2016-01-27T07:13:26Z</dcterms:modified>
</cp:coreProperties>
</file>